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s123.sharepoint.com/sites/Data/Shared Documents/ICS/Accounts and Admin/SOA Group bookings etc/"/>
    </mc:Choice>
  </mc:AlternateContent>
  <xr:revisionPtr revIDLastSave="68" documentId="8_{65D8A14D-E49E-436F-BC0A-DF3E0CDEC3B8}" xr6:coauthVersionLast="47" xr6:coauthVersionMax="47" xr10:uidLastSave="{8A70D57F-5D76-4A67-8595-6B439F90A022}"/>
  <bookViews>
    <workbookView xWindow="-110" yWindow="-110" windowWidth="19420" windowHeight="10300" xr2:uid="{AC69FED9-AB7E-4F32-B506-4012D3D67A1E}"/>
  </bookViews>
  <sheets>
    <sheet name="Delegates" sheetId="1" r:id="rId1"/>
    <sheet name="Sheet2" sheetId="2" state="hidden" r:id="rId2"/>
    <sheet name="Sheet3" sheetId="3" state="hidden" r:id="rId3"/>
    <sheet name="Sheet4" sheetId="4" state="hidden" r:id="rId4"/>
  </sheets>
  <definedNames>
    <definedName name="Membership">Sheet2!$A$1:$A$3</definedName>
    <definedName name="No">Sheet2!$C$2:$C$6</definedName>
    <definedName name="Precongress">Sheet2!$G$2:$G$6</definedName>
    <definedName name="Social">Sheet2!$E$2:$E$4</definedName>
    <definedName name="Yes">Sheet2!$B$2:$B$6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14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I4" i="1"/>
  <c r="AX21" i="3"/>
  <c r="AW21" i="3"/>
  <c r="AV21" i="3"/>
  <c r="AU21" i="3"/>
  <c r="AT21" i="3"/>
  <c r="AS21" i="3"/>
  <c r="AR21" i="3"/>
  <c r="AQ21" i="3"/>
  <c r="AP21" i="3"/>
  <c r="AZ21" i="3" s="1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X20" i="3"/>
  <c r="AW20" i="3"/>
  <c r="AV20" i="3"/>
  <c r="AU20" i="3"/>
  <c r="AT20" i="3"/>
  <c r="AS20" i="3"/>
  <c r="AR20" i="3"/>
  <c r="AQ20" i="3"/>
  <c r="AP20" i="3"/>
  <c r="AZ20" i="3" s="1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X19" i="3"/>
  <c r="AW19" i="3"/>
  <c r="AV19" i="3"/>
  <c r="AU19" i="3"/>
  <c r="AT19" i="3"/>
  <c r="AS19" i="3"/>
  <c r="AR19" i="3"/>
  <c r="AQ19" i="3"/>
  <c r="AP19" i="3"/>
  <c r="AZ19" i="3" s="1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X18" i="3"/>
  <c r="AW18" i="3"/>
  <c r="AV18" i="3"/>
  <c r="AU18" i="3"/>
  <c r="AT18" i="3"/>
  <c r="AS18" i="3"/>
  <c r="AR18" i="3"/>
  <c r="AQ18" i="3"/>
  <c r="AP18" i="3"/>
  <c r="AZ18" i="3" s="1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X17" i="3"/>
  <c r="AW17" i="3"/>
  <c r="AV17" i="3"/>
  <c r="AU17" i="3"/>
  <c r="AT17" i="3"/>
  <c r="AS17" i="3"/>
  <c r="AR17" i="3"/>
  <c r="AQ17" i="3"/>
  <c r="AP17" i="3"/>
  <c r="AZ17" i="3" s="1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X16" i="3"/>
  <c r="AW16" i="3"/>
  <c r="AV16" i="3"/>
  <c r="AU16" i="3"/>
  <c r="AT16" i="3"/>
  <c r="AS16" i="3"/>
  <c r="AR16" i="3"/>
  <c r="AQ16" i="3"/>
  <c r="AP16" i="3"/>
  <c r="AZ16" i="3" s="1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X15" i="3"/>
  <c r="AW15" i="3"/>
  <c r="AV15" i="3"/>
  <c r="AU15" i="3"/>
  <c r="AT15" i="3"/>
  <c r="AS15" i="3"/>
  <c r="AR15" i="3"/>
  <c r="AQ15" i="3"/>
  <c r="AP15" i="3"/>
  <c r="AZ15" i="3" s="1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X14" i="3"/>
  <c r="AW14" i="3"/>
  <c r="AV14" i="3"/>
  <c r="AU14" i="3"/>
  <c r="AT14" i="3"/>
  <c r="AS14" i="3"/>
  <c r="AR14" i="3"/>
  <c r="AQ14" i="3"/>
  <c r="AP14" i="3"/>
  <c r="AZ14" i="3" s="1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X13" i="3"/>
  <c r="AW13" i="3"/>
  <c r="AV13" i="3"/>
  <c r="AU13" i="3"/>
  <c r="AT13" i="3"/>
  <c r="AS13" i="3"/>
  <c r="AR13" i="3"/>
  <c r="AQ13" i="3"/>
  <c r="AP13" i="3"/>
  <c r="AZ13" i="3" s="1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X12" i="3"/>
  <c r="AW12" i="3"/>
  <c r="AV12" i="3"/>
  <c r="AU12" i="3"/>
  <c r="AT12" i="3"/>
  <c r="AS12" i="3"/>
  <c r="AR12" i="3"/>
  <c r="AQ12" i="3"/>
  <c r="AP12" i="3"/>
  <c r="AZ12" i="3" s="1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X11" i="3"/>
  <c r="AW11" i="3"/>
  <c r="AV11" i="3"/>
  <c r="AU11" i="3"/>
  <c r="AT11" i="3"/>
  <c r="AS11" i="3"/>
  <c r="AR11" i="3"/>
  <c r="AQ11" i="3"/>
  <c r="AP11" i="3"/>
  <c r="AZ11" i="3" s="1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X10" i="3"/>
  <c r="AW10" i="3"/>
  <c r="AV10" i="3"/>
  <c r="AU10" i="3"/>
  <c r="AT10" i="3"/>
  <c r="AS10" i="3"/>
  <c r="AR10" i="3"/>
  <c r="AQ10" i="3"/>
  <c r="AP10" i="3"/>
  <c r="AZ10" i="3" s="1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X9" i="3"/>
  <c r="AW9" i="3"/>
  <c r="AV9" i="3"/>
  <c r="AU9" i="3"/>
  <c r="AT9" i="3"/>
  <c r="AS9" i="3"/>
  <c r="AR9" i="3"/>
  <c r="AQ9" i="3"/>
  <c r="AP9" i="3"/>
  <c r="AZ9" i="3" s="1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X8" i="3"/>
  <c r="AW8" i="3"/>
  <c r="AV8" i="3"/>
  <c r="AU8" i="3"/>
  <c r="AT8" i="3"/>
  <c r="AS8" i="3"/>
  <c r="AR8" i="3"/>
  <c r="AQ8" i="3"/>
  <c r="AP8" i="3"/>
  <c r="AZ8" i="3" s="1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X7" i="3"/>
  <c r="AW7" i="3"/>
  <c r="AV7" i="3"/>
  <c r="AU7" i="3"/>
  <c r="AT7" i="3"/>
  <c r="AS7" i="3"/>
  <c r="AR7" i="3"/>
  <c r="AQ7" i="3"/>
  <c r="AP7" i="3"/>
  <c r="AZ7" i="3" s="1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X6" i="3"/>
  <c r="AW6" i="3"/>
  <c r="AV6" i="3"/>
  <c r="AU6" i="3"/>
  <c r="AT6" i="3"/>
  <c r="AS6" i="3"/>
  <c r="AR6" i="3"/>
  <c r="AQ6" i="3"/>
  <c r="AP6" i="3"/>
  <c r="AZ6" i="3" s="1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X5" i="3"/>
  <c r="AW5" i="3"/>
  <c r="AV5" i="3"/>
  <c r="AU5" i="3"/>
  <c r="AT5" i="3"/>
  <c r="AS5" i="3"/>
  <c r="AR5" i="3"/>
  <c r="AQ5" i="3"/>
  <c r="AP5" i="3"/>
  <c r="AZ5" i="3" s="1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X4" i="3"/>
  <c r="AW4" i="3"/>
  <c r="AV4" i="3"/>
  <c r="AU4" i="3"/>
  <c r="AT4" i="3"/>
  <c r="AS4" i="3"/>
  <c r="AR4" i="3"/>
  <c r="AQ4" i="3"/>
  <c r="AP4" i="3"/>
  <c r="AZ4" i="3" s="1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X3" i="3"/>
  <c r="AW3" i="3"/>
  <c r="AV3" i="3"/>
  <c r="AU3" i="3"/>
  <c r="AT3" i="3"/>
  <c r="AS3" i="3"/>
  <c r="AR3" i="3"/>
  <c r="AQ3" i="3"/>
  <c r="AP3" i="3"/>
  <c r="AZ3" i="3" s="1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X2" i="3"/>
  <c r="AW2" i="3"/>
  <c r="AV2" i="3"/>
  <c r="AU2" i="3"/>
  <c r="AT2" i="3"/>
  <c r="AS2" i="3"/>
  <c r="AR2" i="3"/>
  <c r="AQ2" i="3"/>
  <c r="AP2" i="3"/>
  <c r="AZ2" i="3" s="1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O2" i="3"/>
  <c r="AN2" i="3"/>
  <c r="AM2" i="3"/>
  <c r="AL2" i="3"/>
  <c r="AK2" i="3"/>
  <c r="AJ2" i="3"/>
  <c r="AI2" i="3"/>
  <c r="AH2" i="3"/>
  <c r="I3" i="1"/>
  <c r="AY9" i="3" l="1"/>
  <c r="Q10" i="1" s="1"/>
  <c r="AY17" i="3"/>
  <c r="Q18" i="1" s="1"/>
  <c r="AY19" i="3"/>
  <c r="Q20" i="1" s="1"/>
  <c r="AY21" i="3"/>
  <c r="Q22" i="1" s="1"/>
  <c r="AY20" i="3"/>
  <c r="Q21" i="1" s="1"/>
  <c r="AY18" i="3"/>
  <c r="Q19" i="1" s="1"/>
  <c r="AY16" i="3"/>
  <c r="Q17" i="1" s="1"/>
  <c r="AY15" i="3"/>
  <c r="Q16" i="1" s="1"/>
  <c r="AY14" i="3"/>
  <c r="Q15" i="1" s="1"/>
  <c r="AY13" i="3"/>
  <c r="Q14" i="1" s="1"/>
  <c r="AY12" i="3"/>
  <c r="Q13" i="1" s="1"/>
  <c r="AY11" i="3"/>
  <c r="Q12" i="1" s="1"/>
  <c r="AY10" i="3"/>
  <c r="Q11" i="1" s="1"/>
  <c r="AY8" i="3"/>
  <c r="Q9" i="1" s="1"/>
  <c r="AY7" i="3"/>
  <c r="Q8" i="1" s="1"/>
  <c r="AY6" i="3"/>
  <c r="Q7" i="1" s="1"/>
  <c r="AY5" i="3"/>
  <c r="Q6" i="1" s="1"/>
  <c r="AY4" i="3"/>
  <c r="Q5" i="1" s="1"/>
  <c r="AY3" i="3"/>
  <c r="Q4" i="1" s="1"/>
  <c r="AZ22" i="3"/>
  <c r="Q24" i="1" s="1"/>
  <c r="AY2" i="3"/>
  <c r="AY22" i="3" l="1"/>
  <c r="Q3" i="1"/>
  <c r="Q23" i="1" l="1"/>
  <c r="Q25" i="1" s="1"/>
</calcChain>
</file>

<file path=xl/sharedStrings.xml><?xml version="1.0" encoding="utf-8"?>
<sst xmlns="http://schemas.openxmlformats.org/spreadsheetml/2006/main" count="293" uniqueCount="64">
  <si>
    <t xml:space="preserve">SOA25 Booking Delegate Details </t>
  </si>
  <si>
    <t>Please log into your account and check you have an active paid ICS membership before booking*</t>
  </si>
  <si>
    <t>No</t>
  </si>
  <si>
    <t>Title</t>
  </si>
  <si>
    <t>Staff name</t>
  </si>
  <si>
    <t>Staff email address</t>
  </si>
  <si>
    <t>Phone No</t>
  </si>
  <si>
    <t>*Does the Attendee have an active paid ICS membership *</t>
  </si>
  <si>
    <t>Is member</t>
  </si>
  <si>
    <t>Membership number
(M-nnnnn)</t>
  </si>
  <si>
    <t>In-person
3 days
Tue-Thu</t>
  </si>
  <si>
    <t>In-person
1 day Tuesday</t>
  </si>
  <si>
    <t>In-person
1 day Wednesday</t>
  </si>
  <si>
    <t>In-person
1 day Thursday</t>
  </si>
  <si>
    <t>Virtual
3 days</t>
  </si>
  <si>
    <t>Social event</t>
  </si>
  <si>
    <t>Pre-congress</t>
  </si>
  <si>
    <t>Amount</t>
  </si>
  <si>
    <t xml:space="preserve"> - Select - </t>
  </si>
  <si>
    <t>Total before VAT</t>
  </si>
  <si>
    <t>VAT on Social Tickets</t>
  </si>
  <si>
    <t>Total invoice value</t>
  </si>
  <si>
    <t>Notes</t>
  </si>
  <si>
    <t>Please complete the details for all delegates and select the tickets for each delegate</t>
  </si>
  <si>
    <t>If you amend the membership status after selecting a ticket, you will need to re-select to ensure the correct member / non-member price is shown</t>
  </si>
  <si>
    <t>All delegate and precongress tickets are exempt from VAT, VAT at 20% is payable on all social event tickets</t>
  </si>
  <si>
    <t>Please submit the form for confirmation of ticket prices, before raising a purchase order. Delegate membership status will be validated by ICS</t>
  </si>
  <si>
    <t>The form, updated if necessary, will be returned to the lead booker to confirm the purchase order value.</t>
  </si>
  <si>
    <t>Yes</t>
  </si>
  <si>
    <t>Social</t>
  </si>
  <si>
    <t>Precongress</t>
  </si>
  <si>
    <t>Consultant, Associate Specialist and Attending member</t>
  </si>
  <si>
    <t>Consultant, Associate Specialist and Attending non-member</t>
  </si>
  <si>
    <t>FUSIC heart workshop</t>
  </si>
  <si>
    <t>Specialty Registrar and Specialty Doctor member</t>
  </si>
  <si>
    <t>Specialty Registrar and Specialty Doctor non-member</t>
  </si>
  <si>
    <t>FUSIC lung workshop</t>
  </si>
  <si>
    <t>ACCS, Core Training, Foundation and MTI Doctor member</t>
  </si>
  <si>
    <t>ACCS, Core Training, Foundation and MTI Doctor non-member</t>
  </si>
  <si>
    <t>Leadership workshop</t>
  </si>
  <si>
    <t>Nurse, Practitioner and Allied Health Professional member</t>
  </si>
  <si>
    <t>Nurse, Practitioner and Allied Health Professional non-member</t>
  </si>
  <si>
    <t>LEAG symposium</t>
  </si>
  <si>
    <t>3 day</t>
  </si>
  <si>
    <t>Tuesday</t>
  </si>
  <si>
    <t>Wednesday</t>
  </si>
  <si>
    <t>Thursday</t>
  </si>
  <si>
    <t>Virtual</t>
  </si>
  <si>
    <t>Total</t>
  </si>
  <si>
    <t>VAT</t>
  </si>
  <si>
    <t>SEB (31/1/24)</t>
  </si>
  <si>
    <t>EB (30/4/24)</t>
  </si>
  <si>
    <t>Standard</t>
  </si>
  <si>
    <t>In-person 3 days - member</t>
  </si>
  <si>
    <t>Consultant, Associate Specialist and Attending</t>
  </si>
  <si>
    <t>Specialty Registrar and Specialty Doctor</t>
  </si>
  <si>
    <t>ACCS, Core Training, Foundation and MTI Doctor</t>
  </si>
  <si>
    <t>Nurse, Practitioner and Allied Health Professional</t>
  </si>
  <si>
    <t>In-person 3 days - non-member</t>
  </si>
  <si>
    <t>In-person 1 day - member</t>
  </si>
  <si>
    <t>In-person 1 day - non-member</t>
  </si>
  <si>
    <t>Virtual - member</t>
  </si>
  <si>
    <t>Virtual - non-member</t>
  </si>
  <si>
    <t>Job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</si>
</sst>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 style="thin">
        <color indexed="64"/>
      </top>
      <bottom/>
      <diagonal/>
    </border>
    <border>
      <left/>
      <right style="medium">
        <color theme="4"/>
      </right>
      <top style="thin">
        <color indexed="64"/>
      </top>
      <bottom style="double">
        <color indexed="6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right" wrapText="1"/>
    </xf>
    <xf numFmtId="0" fontId="0" fillId="0" borderId="4" xfId="0" applyBorder="1"/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64" fontId="0" fillId="0" borderId="10" xfId="0" applyNumberFormat="1" applyBorder="1" applyAlignment="1">
      <alignment horizontal="right"/>
    </xf>
    <xf numFmtId="0" fontId="1" fillId="0" borderId="0" xfId="0" applyFont="1"/>
    <xf numFmtId="0" fontId="0" fillId="0" borderId="2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292100</xdr:colOff>
      <xdr:row>0</xdr:row>
      <xdr:rowOff>1</xdr:rowOff>
    </xdr:from>
    <xdr:to>
      <xdr:col>17</xdr:col>
      <xdr:colOff>453</xdr:colOff>
      <xdr:row>0</xdr:row>
      <xdr:rowOff>548931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7B1758-519C-63C4-F276-90543976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9500" y="1"/>
          <a:ext cx="1187450" cy="54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14BE-6874-40AC-96B7-A97BBCE83B43}">
  <sheetPr>
    <pageSetUpPr fitToPage="1"/>
  </sheetPr>
  <dimension ref="A1:Q32"/>
  <sheetViews>
    <sheetView tabSelected="1" zoomScale="70" zoomScaleNormal="70" workbookViewId="0">
      <pane xSplit="5" ySplit="2" topLeftCell="F3" activePane="bottomRight" state="frozen"/>
      <selection pane="topRight" activeCell="D1" sqref="D1"/>
      <selection pane="bottomLeft" activeCell="A3" sqref="A3"/>
      <selection pane="bottomRight" activeCell="D18" sqref="D18"/>
    </sheetView>
  </sheetViews>
  <sheetFormatPr defaultRowHeight="14.5" x14ac:dyDescent="0.35"/>
  <cols>
    <col min="1" max="1" width="3.453125" bestFit="1" customWidth="1"/>
    <col min="2" max="2" width="8.26953125" customWidth="1"/>
    <col min="3" max="3" width="25.54296875" customWidth="1"/>
    <col min="4" max="4" width="10" customWidth="1"/>
    <col min="5" max="5" width="25.54296875" customWidth="1"/>
    <col min="6" max="7" width="17.81640625" customWidth="1"/>
    <col min="8" max="8" width="8.54296875" style="1" customWidth="1"/>
    <col min="9" max="9" width="11.453125" style="2" customWidth="1"/>
    <col min="10" max="14" width="10.54296875" style="2" customWidth="1"/>
    <col min="15" max="16" width="10.54296875" style="1" customWidth="1"/>
    <col min="17" max="17" width="10.54296875" style="3" customWidth="1"/>
  </cols>
  <sheetData>
    <row r="1" spans="1:17" s="19" customFormat="1" ht="61.5" customHeight="1" x14ac:dyDescent="0.35">
      <c r="A1" s="24" t="s">
        <v>0</v>
      </c>
      <c r="B1" s="25"/>
      <c r="C1" s="25"/>
      <c r="D1" s="25"/>
      <c r="E1" s="25"/>
      <c r="F1" s="26" t="s">
        <v>1</v>
      </c>
      <c r="G1" s="26"/>
      <c r="H1" s="26"/>
      <c r="I1" s="26"/>
      <c r="J1" s="26"/>
      <c r="K1" s="26"/>
      <c r="L1" s="26"/>
      <c r="M1" s="26"/>
      <c r="N1" s="26"/>
      <c r="O1" s="26"/>
      <c r="P1" s="17"/>
      <c r="Q1" s="18"/>
    </row>
    <row r="2" spans="1:17" s="1" customFormat="1" ht="43.5" customHeight="1" x14ac:dyDescent="0.35">
      <c r="A2" s="5" t="s">
        <v>2</v>
      </c>
      <c r="B2" s="5" t="s">
        <v>3</v>
      </c>
      <c r="C2" s="1" t="s">
        <v>4</v>
      </c>
      <c r="D2" s="1" t="s">
        <v>63</v>
      </c>
      <c r="E2" s="1" t="s">
        <v>5</v>
      </c>
      <c r="F2" s="1" t="s">
        <v>6</v>
      </c>
      <c r="G2" s="2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6" t="s">
        <v>17</v>
      </c>
    </row>
    <row r="3" spans="1:17" x14ac:dyDescent="0.35">
      <c r="A3" s="7">
        <v>1</v>
      </c>
      <c r="B3" s="7"/>
      <c r="C3" s="22"/>
      <c r="D3" s="22"/>
      <c r="E3" s="22"/>
      <c r="F3" s="22"/>
      <c r="G3" s="20" t="s">
        <v>18</v>
      </c>
      <c r="H3" s="20" t="s">
        <v>18</v>
      </c>
      <c r="I3" s="21" t="str">
        <f>IF(H3="Yes","ENTER","")</f>
        <v/>
      </c>
      <c r="J3" s="21" t="s">
        <v>18</v>
      </c>
      <c r="K3" s="21" t="s">
        <v>18</v>
      </c>
      <c r="L3" s="21" t="s">
        <v>18</v>
      </c>
      <c r="M3" s="21" t="s">
        <v>18</v>
      </c>
      <c r="N3" s="21" t="s">
        <v>18</v>
      </c>
      <c r="O3" s="20" t="s">
        <v>18</v>
      </c>
      <c r="P3" s="21" t="s">
        <v>18</v>
      </c>
      <c r="Q3" s="8">
        <f>Sheet3!AY2</f>
        <v>0</v>
      </c>
    </row>
    <row r="4" spans="1:17" x14ac:dyDescent="0.35">
      <c r="A4" s="7">
        <v>2</v>
      </c>
      <c r="B4" s="7"/>
      <c r="C4" s="22"/>
      <c r="D4" s="22"/>
      <c r="E4" s="22"/>
      <c r="F4" s="22"/>
      <c r="G4" s="20" t="s">
        <v>18</v>
      </c>
      <c r="H4" s="20" t="s">
        <v>18</v>
      </c>
      <c r="I4" s="21" t="str">
        <f t="shared" ref="I4:I22" si="0">IF(H4="Yes","ENTER","")</f>
        <v/>
      </c>
      <c r="J4" s="21" t="s">
        <v>18</v>
      </c>
      <c r="K4" s="21" t="s">
        <v>18</v>
      </c>
      <c r="L4" s="21" t="s">
        <v>18</v>
      </c>
      <c r="M4" s="21" t="s">
        <v>18</v>
      </c>
      <c r="N4" s="21" t="s">
        <v>18</v>
      </c>
      <c r="O4" s="20" t="s">
        <v>18</v>
      </c>
      <c r="P4" s="21" t="s">
        <v>18</v>
      </c>
      <c r="Q4" s="8">
        <f>Sheet3!AY3</f>
        <v>0</v>
      </c>
    </row>
    <row r="5" spans="1:17" x14ac:dyDescent="0.35">
      <c r="A5" s="7">
        <v>3</v>
      </c>
      <c r="B5" s="7"/>
      <c r="C5" s="22"/>
      <c r="D5" s="22"/>
      <c r="E5" s="22"/>
      <c r="F5" s="22"/>
      <c r="G5" s="20" t="s">
        <v>18</v>
      </c>
      <c r="H5" s="20" t="s">
        <v>18</v>
      </c>
      <c r="I5" s="21" t="str">
        <f t="shared" si="0"/>
        <v/>
      </c>
      <c r="J5" s="21" t="s">
        <v>18</v>
      </c>
      <c r="K5" s="21" t="s">
        <v>18</v>
      </c>
      <c r="L5" s="21" t="s">
        <v>18</v>
      </c>
      <c r="M5" s="21" t="s">
        <v>18</v>
      </c>
      <c r="N5" s="21" t="s">
        <v>18</v>
      </c>
      <c r="O5" s="20" t="s">
        <v>18</v>
      </c>
      <c r="P5" s="21" t="s">
        <v>18</v>
      </c>
      <c r="Q5" s="8">
        <f>Sheet3!AY4</f>
        <v>0</v>
      </c>
    </row>
    <row r="6" spans="1:17" x14ac:dyDescent="0.35">
      <c r="A6" s="7">
        <v>4</v>
      </c>
      <c r="B6" s="7"/>
      <c r="C6" s="22"/>
      <c r="D6" s="22"/>
      <c r="E6" s="22"/>
      <c r="F6" s="22"/>
      <c r="G6" s="20" t="s">
        <v>18</v>
      </c>
      <c r="H6" s="20" t="s">
        <v>18</v>
      </c>
      <c r="I6" s="21" t="str">
        <f t="shared" si="0"/>
        <v/>
      </c>
      <c r="J6" s="21" t="s">
        <v>18</v>
      </c>
      <c r="K6" s="21" t="s">
        <v>18</v>
      </c>
      <c r="L6" s="21" t="s">
        <v>18</v>
      </c>
      <c r="M6" s="21" t="s">
        <v>18</v>
      </c>
      <c r="N6" s="21" t="s">
        <v>18</v>
      </c>
      <c r="O6" s="20" t="s">
        <v>18</v>
      </c>
      <c r="P6" s="21" t="s">
        <v>18</v>
      </c>
      <c r="Q6" s="8">
        <f>Sheet3!AY5</f>
        <v>0</v>
      </c>
    </row>
    <row r="7" spans="1:17" x14ac:dyDescent="0.35">
      <c r="A7" s="7">
        <v>5</v>
      </c>
      <c r="B7" s="7"/>
      <c r="C7" s="22"/>
      <c r="D7" s="22"/>
      <c r="E7" s="22"/>
      <c r="F7" s="22"/>
      <c r="G7" s="20" t="s">
        <v>18</v>
      </c>
      <c r="H7" s="20" t="s">
        <v>18</v>
      </c>
      <c r="I7" s="21" t="str">
        <f t="shared" si="0"/>
        <v/>
      </c>
      <c r="J7" s="21" t="s">
        <v>18</v>
      </c>
      <c r="K7" s="21" t="s">
        <v>18</v>
      </c>
      <c r="L7" s="21" t="s">
        <v>18</v>
      </c>
      <c r="M7" s="21" t="s">
        <v>18</v>
      </c>
      <c r="N7" s="21" t="s">
        <v>18</v>
      </c>
      <c r="O7" s="20" t="s">
        <v>18</v>
      </c>
      <c r="P7" s="21" t="s">
        <v>18</v>
      </c>
      <c r="Q7" s="8">
        <f>Sheet3!AY6</f>
        <v>0</v>
      </c>
    </row>
    <row r="8" spans="1:17" x14ac:dyDescent="0.35">
      <c r="A8" s="7">
        <v>6</v>
      </c>
      <c r="B8" s="7"/>
      <c r="C8" s="22"/>
      <c r="D8" s="22"/>
      <c r="E8" s="22"/>
      <c r="F8" s="22"/>
      <c r="G8" s="20" t="s">
        <v>18</v>
      </c>
      <c r="H8" s="20" t="s">
        <v>18</v>
      </c>
      <c r="I8" s="21" t="str">
        <f t="shared" si="0"/>
        <v/>
      </c>
      <c r="J8" s="21" t="s">
        <v>18</v>
      </c>
      <c r="K8" s="21" t="s">
        <v>18</v>
      </c>
      <c r="L8" s="21" t="s">
        <v>18</v>
      </c>
      <c r="M8" s="21" t="s">
        <v>18</v>
      </c>
      <c r="N8" s="21" t="s">
        <v>18</v>
      </c>
      <c r="O8" s="20" t="s">
        <v>18</v>
      </c>
      <c r="P8" s="21" t="s">
        <v>18</v>
      </c>
      <c r="Q8" s="8">
        <f>Sheet3!AY7</f>
        <v>0</v>
      </c>
    </row>
    <row r="9" spans="1:17" x14ac:dyDescent="0.35">
      <c r="A9" s="7">
        <v>7</v>
      </c>
      <c r="B9" s="7"/>
      <c r="C9" s="22"/>
      <c r="D9" s="22"/>
      <c r="E9" s="22"/>
      <c r="F9" s="22"/>
      <c r="G9" s="20" t="s">
        <v>18</v>
      </c>
      <c r="H9" s="20" t="s">
        <v>18</v>
      </c>
      <c r="I9" s="21" t="str">
        <f t="shared" si="0"/>
        <v/>
      </c>
      <c r="J9" s="21" t="s">
        <v>18</v>
      </c>
      <c r="K9" s="21" t="s">
        <v>18</v>
      </c>
      <c r="L9" s="21" t="s">
        <v>18</v>
      </c>
      <c r="M9" s="21" t="s">
        <v>18</v>
      </c>
      <c r="N9" s="21" t="s">
        <v>18</v>
      </c>
      <c r="O9" s="20" t="s">
        <v>18</v>
      </c>
      <c r="P9" s="21" t="s">
        <v>18</v>
      </c>
      <c r="Q9" s="8">
        <f>Sheet3!AY8</f>
        <v>0</v>
      </c>
    </row>
    <row r="10" spans="1:17" x14ac:dyDescent="0.35">
      <c r="A10" s="7">
        <v>8</v>
      </c>
      <c r="B10" s="7"/>
      <c r="C10" s="22"/>
      <c r="D10" s="22"/>
      <c r="E10" s="22"/>
      <c r="F10" s="22"/>
      <c r="G10" s="20" t="s">
        <v>18</v>
      </c>
      <c r="H10" s="20" t="s">
        <v>18</v>
      </c>
      <c r="I10" s="21" t="str">
        <f t="shared" si="0"/>
        <v/>
      </c>
      <c r="J10" s="21" t="s">
        <v>18</v>
      </c>
      <c r="K10" s="21" t="s">
        <v>18</v>
      </c>
      <c r="L10" s="21" t="s">
        <v>18</v>
      </c>
      <c r="M10" s="21" t="s">
        <v>18</v>
      </c>
      <c r="N10" s="21" t="s">
        <v>18</v>
      </c>
      <c r="O10" s="20" t="s">
        <v>18</v>
      </c>
      <c r="P10" s="21" t="s">
        <v>18</v>
      </c>
      <c r="Q10" s="8">
        <f>Sheet3!AY9</f>
        <v>0</v>
      </c>
    </row>
    <row r="11" spans="1:17" x14ac:dyDescent="0.35">
      <c r="A11" s="7">
        <v>9</v>
      </c>
      <c r="B11" s="7"/>
      <c r="C11" s="22"/>
      <c r="D11" s="22"/>
      <c r="E11" s="22"/>
      <c r="F11" s="22"/>
      <c r="G11" s="20" t="s">
        <v>18</v>
      </c>
      <c r="H11" s="20" t="s">
        <v>18</v>
      </c>
      <c r="I11" s="21" t="str">
        <f t="shared" si="0"/>
        <v/>
      </c>
      <c r="J11" s="21" t="s">
        <v>18</v>
      </c>
      <c r="K11" s="21" t="s">
        <v>18</v>
      </c>
      <c r="L11" s="21" t="s">
        <v>18</v>
      </c>
      <c r="M11" s="21" t="s">
        <v>18</v>
      </c>
      <c r="N11" s="21" t="s">
        <v>18</v>
      </c>
      <c r="O11" s="20" t="s">
        <v>18</v>
      </c>
      <c r="P11" s="21" t="s">
        <v>18</v>
      </c>
      <c r="Q11" s="8">
        <f>Sheet3!AY10</f>
        <v>0</v>
      </c>
    </row>
    <row r="12" spans="1:17" x14ac:dyDescent="0.35">
      <c r="A12" s="7">
        <v>10</v>
      </c>
      <c r="B12" s="7"/>
      <c r="C12" s="22"/>
      <c r="D12" s="22"/>
      <c r="E12" s="22"/>
      <c r="F12" s="22"/>
      <c r="G12" s="20" t="s">
        <v>18</v>
      </c>
      <c r="H12" s="20" t="s">
        <v>18</v>
      </c>
      <c r="I12" s="21" t="str">
        <f t="shared" si="0"/>
        <v/>
      </c>
      <c r="J12" s="21" t="s">
        <v>18</v>
      </c>
      <c r="K12" s="21" t="s">
        <v>18</v>
      </c>
      <c r="L12" s="21" t="s">
        <v>18</v>
      </c>
      <c r="M12" s="21" t="s">
        <v>18</v>
      </c>
      <c r="N12" s="21" t="s">
        <v>18</v>
      </c>
      <c r="O12" s="20" t="s">
        <v>18</v>
      </c>
      <c r="P12" s="21" t="s">
        <v>18</v>
      </c>
      <c r="Q12" s="8">
        <f>Sheet3!AY11</f>
        <v>0</v>
      </c>
    </row>
    <row r="13" spans="1:17" x14ac:dyDescent="0.35">
      <c r="A13" s="7">
        <v>11</v>
      </c>
      <c r="B13" s="7"/>
      <c r="C13" s="22"/>
      <c r="D13" s="22"/>
      <c r="E13" s="22"/>
      <c r="F13" s="22"/>
      <c r="G13" s="20" t="s">
        <v>18</v>
      </c>
      <c r="H13" s="20" t="s">
        <v>18</v>
      </c>
      <c r="I13" s="21" t="str">
        <f t="shared" si="0"/>
        <v/>
      </c>
      <c r="J13" s="21" t="s">
        <v>18</v>
      </c>
      <c r="K13" s="21" t="s">
        <v>18</v>
      </c>
      <c r="L13" s="21" t="s">
        <v>18</v>
      </c>
      <c r="M13" s="21" t="s">
        <v>18</v>
      </c>
      <c r="N13" s="21" t="s">
        <v>18</v>
      </c>
      <c r="O13" s="20" t="s">
        <v>18</v>
      </c>
      <c r="P13" s="21" t="s">
        <v>18</v>
      </c>
      <c r="Q13" s="8">
        <f>Sheet3!AY12</f>
        <v>0</v>
      </c>
    </row>
    <row r="14" spans="1:17" x14ac:dyDescent="0.35">
      <c r="A14" s="7">
        <v>12</v>
      </c>
      <c r="B14" s="7"/>
      <c r="C14" s="22"/>
      <c r="D14" s="22"/>
      <c r="E14" s="22"/>
      <c r="F14" s="22"/>
      <c r="G14" s="20" t="s">
        <v>18</v>
      </c>
      <c r="H14" s="20" t="s">
        <v>18</v>
      </c>
      <c r="I14" s="21" t="str">
        <f t="shared" si="0"/>
        <v/>
      </c>
      <c r="J14" s="21" t="s">
        <v>18</v>
      </c>
      <c r="K14" s="21" t="s">
        <v>18</v>
      </c>
      <c r="L14" s="21" t="s">
        <v>18</v>
      </c>
      <c r="M14" s="21" t="s">
        <v>18</v>
      </c>
      <c r="N14" s="21" t="s">
        <v>18</v>
      </c>
      <c r="O14" s="20" t="s">
        <v>18</v>
      </c>
      <c r="P14" s="21" t="s">
        <v>18</v>
      </c>
      <c r="Q14" s="8">
        <f>Sheet3!AY13</f>
        <v>0</v>
      </c>
    </row>
    <row r="15" spans="1:17" x14ac:dyDescent="0.35">
      <c r="A15" s="7">
        <v>13</v>
      </c>
      <c r="B15" s="7"/>
      <c r="C15" s="22"/>
      <c r="D15" s="22"/>
      <c r="E15" s="22"/>
      <c r="F15" s="22"/>
      <c r="G15" s="20" t="s">
        <v>18</v>
      </c>
      <c r="H15" s="20" t="s">
        <v>18</v>
      </c>
      <c r="I15" s="21" t="str">
        <f t="shared" si="0"/>
        <v/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0" t="s">
        <v>18</v>
      </c>
      <c r="P15" s="21" t="s">
        <v>18</v>
      </c>
      <c r="Q15" s="8">
        <f>Sheet3!AY14</f>
        <v>0</v>
      </c>
    </row>
    <row r="16" spans="1:17" x14ac:dyDescent="0.35">
      <c r="A16" s="7">
        <v>14</v>
      </c>
      <c r="B16" s="7"/>
      <c r="C16" s="22"/>
      <c r="D16" s="22"/>
      <c r="E16" s="22"/>
      <c r="F16" s="22"/>
      <c r="G16" s="20" t="s">
        <v>18</v>
      </c>
      <c r="H16" s="20" t="s">
        <v>18</v>
      </c>
      <c r="I16" s="21" t="str">
        <f t="shared" si="0"/>
        <v/>
      </c>
      <c r="J16" s="21" t="s">
        <v>18</v>
      </c>
      <c r="K16" s="21" t="s">
        <v>18</v>
      </c>
      <c r="L16" s="21" t="s">
        <v>18</v>
      </c>
      <c r="M16" s="21" t="s">
        <v>18</v>
      </c>
      <c r="N16" s="21" t="s">
        <v>18</v>
      </c>
      <c r="O16" s="20" t="s">
        <v>18</v>
      </c>
      <c r="P16" s="21" t="s">
        <v>18</v>
      </c>
      <c r="Q16" s="8">
        <f>Sheet3!AY15</f>
        <v>0</v>
      </c>
    </row>
    <row r="17" spans="1:17" x14ac:dyDescent="0.35">
      <c r="A17" s="7">
        <v>15</v>
      </c>
      <c r="B17" s="7"/>
      <c r="C17" s="22"/>
      <c r="D17" s="22"/>
      <c r="E17" s="22"/>
      <c r="F17" s="22"/>
      <c r="G17" s="20" t="s">
        <v>18</v>
      </c>
      <c r="H17" s="20" t="s">
        <v>18</v>
      </c>
      <c r="I17" s="21" t="str">
        <f t="shared" si="0"/>
        <v/>
      </c>
      <c r="J17" s="21" t="s">
        <v>18</v>
      </c>
      <c r="K17" s="21" t="s">
        <v>18</v>
      </c>
      <c r="L17" s="21" t="s">
        <v>18</v>
      </c>
      <c r="M17" s="21" t="s">
        <v>18</v>
      </c>
      <c r="N17" s="21" t="s">
        <v>18</v>
      </c>
      <c r="O17" s="20" t="s">
        <v>18</v>
      </c>
      <c r="P17" s="21" t="s">
        <v>18</v>
      </c>
      <c r="Q17" s="8">
        <f>Sheet3!AY16</f>
        <v>0</v>
      </c>
    </row>
    <row r="18" spans="1:17" x14ac:dyDescent="0.35">
      <c r="A18" s="7">
        <v>16</v>
      </c>
      <c r="B18" s="7"/>
      <c r="C18" s="22"/>
      <c r="D18" s="22"/>
      <c r="E18" s="22"/>
      <c r="F18" s="22"/>
      <c r="G18" s="20" t="s">
        <v>18</v>
      </c>
      <c r="H18" s="20" t="s">
        <v>18</v>
      </c>
      <c r="I18" s="21" t="str">
        <f t="shared" si="0"/>
        <v/>
      </c>
      <c r="J18" s="21" t="s">
        <v>18</v>
      </c>
      <c r="K18" s="21" t="s">
        <v>18</v>
      </c>
      <c r="L18" s="21" t="s">
        <v>18</v>
      </c>
      <c r="M18" s="21" t="s">
        <v>18</v>
      </c>
      <c r="N18" s="21" t="s">
        <v>18</v>
      </c>
      <c r="O18" s="20" t="s">
        <v>18</v>
      </c>
      <c r="P18" s="21" t="s">
        <v>18</v>
      </c>
      <c r="Q18" s="8">
        <f>Sheet3!AY17</f>
        <v>0</v>
      </c>
    </row>
    <row r="19" spans="1:17" x14ac:dyDescent="0.35">
      <c r="A19" s="7">
        <v>17</v>
      </c>
      <c r="B19" s="7"/>
      <c r="C19" s="22"/>
      <c r="D19" s="22"/>
      <c r="E19" s="22"/>
      <c r="F19" s="22"/>
      <c r="G19" s="20" t="s">
        <v>18</v>
      </c>
      <c r="H19" s="20" t="s">
        <v>18</v>
      </c>
      <c r="I19" s="21" t="str">
        <f t="shared" si="0"/>
        <v/>
      </c>
      <c r="J19" s="21" t="s">
        <v>18</v>
      </c>
      <c r="K19" s="21" t="s">
        <v>18</v>
      </c>
      <c r="L19" s="21" t="s">
        <v>18</v>
      </c>
      <c r="M19" s="21" t="s">
        <v>18</v>
      </c>
      <c r="N19" s="21" t="s">
        <v>18</v>
      </c>
      <c r="O19" s="20" t="s">
        <v>18</v>
      </c>
      <c r="P19" s="21" t="s">
        <v>18</v>
      </c>
      <c r="Q19" s="8">
        <f>Sheet3!AY18</f>
        <v>0</v>
      </c>
    </row>
    <row r="20" spans="1:17" x14ac:dyDescent="0.35">
      <c r="A20" s="7">
        <v>18</v>
      </c>
      <c r="B20" s="7"/>
      <c r="C20" s="22"/>
      <c r="D20" s="22"/>
      <c r="E20" s="22"/>
      <c r="F20" s="22"/>
      <c r="G20" s="20" t="s">
        <v>18</v>
      </c>
      <c r="H20" s="20" t="s">
        <v>18</v>
      </c>
      <c r="I20" s="21" t="str">
        <f t="shared" si="0"/>
        <v/>
      </c>
      <c r="J20" s="21" t="s">
        <v>18</v>
      </c>
      <c r="K20" s="21" t="s">
        <v>18</v>
      </c>
      <c r="L20" s="21" t="s">
        <v>18</v>
      </c>
      <c r="M20" s="21" t="s">
        <v>18</v>
      </c>
      <c r="N20" s="21" t="s">
        <v>18</v>
      </c>
      <c r="O20" s="20" t="s">
        <v>18</v>
      </c>
      <c r="P20" s="21" t="s">
        <v>18</v>
      </c>
      <c r="Q20" s="8">
        <f>Sheet3!AY19</f>
        <v>0</v>
      </c>
    </row>
    <row r="21" spans="1:17" x14ac:dyDescent="0.35">
      <c r="A21" s="7">
        <v>19</v>
      </c>
      <c r="B21" s="7"/>
      <c r="C21" s="22"/>
      <c r="D21" s="22"/>
      <c r="E21" s="22"/>
      <c r="F21" s="22"/>
      <c r="G21" s="20" t="s">
        <v>18</v>
      </c>
      <c r="H21" s="20" t="s">
        <v>18</v>
      </c>
      <c r="I21" s="21" t="str">
        <f t="shared" si="0"/>
        <v/>
      </c>
      <c r="J21" s="21" t="s">
        <v>18</v>
      </c>
      <c r="K21" s="21" t="s">
        <v>18</v>
      </c>
      <c r="L21" s="21" t="s">
        <v>18</v>
      </c>
      <c r="M21" s="21" t="s">
        <v>18</v>
      </c>
      <c r="N21" s="21" t="s">
        <v>18</v>
      </c>
      <c r="O21" s="20" t="s">
        <v>18</v>
      </c>
      <c r="P21" s="21" t="s">
        <v>18</v>
      </c>
      <c r="Q21" s="8">
        <f>Sheet3!AY20</f>
        <v>0</v>
      </c>
    </row>
    <row r="22" spans="1:17" x14ac:dyDescent="0.35">
      <c r="A22" s="7">
        <v>20</v>
      </c>
      <c r="B22" s="7"/>
      <c r="C22" s="22"/>
      <c r="D22" s="22"/>
      <c r="E22" s="22"/>
      <c r="F22" s="22"/>
      <c r="G22" s="20" t="s">
        <v>18</v>
      </c>
      <c r="H22" s="20" t="s">
        <v>18</v>
      </c>
      <c r="I22" s="21" t="str">
        <f t="shared" si="0"/>
        <v/>
      </c>
      <c r="J22" s="21" t="s">
        <v>18</v>
      </c>
      <c r="K22" s="21" t="s">
        <v>18</v>
      </c>
      <c r="L22" s="21" t="s">
        <v>18</v>
      </c>
      <c r="M22" s="21" t="s">
        <v>18</v>
      </c>
      <c r="N22" s="21" t="s">
        <v>18</v>
      </c>
      <c r="O22" s="20" t="s">
        <v>18</v>
      </c>
      <c r="P22" s="21" t="s">
        <v>18</v>
      </c>
      <c r="Q22" s="8">
        <f>Sheet3!AY21</f>
        <v>0</v>
      </c>
    </row>
    <row r="23" spans="1:17" x14ac:dyDescent="0.35">
      <c r="A23" s="7"/>
      <c r="B23" s="7"/>
      <c r="C23" s="16" t="s">
        <v>19</v>
      </c>
      <c r="D23" s="16"/>
      <c r="Q23" s="9">
        <f>SUM(Q3:Q22)</f>
        <v>0</v>
      </c>
    </row>
    <row r="24" spans="1:17" x14ac:dyDescent="0.35">
      <c r="A24" s="7"/>
      <c r="B24" s="7"/>
      <c r="C24" t="s">
        <v>20</v>
      </c>
      <c r="Q24" s="8">
        <f>Sheet3!AZ22</f>
        <v>0</v>
      </c>
    </row>
    <row r="25" spans="1:17" ht="15" thickBot="1" x14ac:dyDescent="0.4">
      <c r="A25" s="7"/>
      <c r="B25" s="7"/>
      <c r="C25" s="16" t="s">
        <v>21</v>
      </c>
      <c r="D25" s="16"/>
      <c r="Q25" s="10">
        <f>SUM(Q23:Q24)</f>
        <v>0</v>
      </c>
    </row>
    <row r="26" spans="1:17" ht="7.5" customHeight="1" thickTop="1" x14ac:dyDescent="0.35">
      <c r="A26" s="7"/>
      <c r="B26" s="7"/>
      <c r="C26" s="16"/>
      <c r="D26" s="16"/>
      <c r="Q26" s="8"/>
    </row>
    <row r="27" spans="1:17" x14ac:dyDescent="0.35">
      <c r="A27" s="7"/>
      <c r="B27" s="7"/>
      <c r="C27" s="16" t="s">
        <v>22</v>
      </c>
      <c r="D27" s="16"/>
      <c r="Q27" s="8"/>
    </row>
    <row r="28" spans="1:17" x14ac:dyDescent="0.35">
      <c r="A28" s="7"/>
      <c r="B28" s="7"/>
      <c r="C28" t="s">
        <v>23</v>
      </c>
      <c r="Q28" s="8"/>
    </row>
    <row r="29" spans="1:17" x14ac:dyDescent="0.35">
      <c r="A29" s="7"/>
      <c r="B29" s="7"/>
      <c r="C29" t="s">
        <v>24</v>
      </c>
      <c r="Q29" s="8"/>
    </row>
    <row r="30" spans="1:17" x14ac:dyDescent="0.35">
      <c r="A30" s="7"/>
      <c r="B30" s="7"/>
      <c r="C30" t="s">
        <v>25</v>
      </c>
      <c r="Q30" s="8"/>
    </row>
    <row r="31" spans="1:17" x14ac:dyDescent="0.35">
      <c r="A31" s="7"/>
      <c r="B31" s="7"/>
      <c r="C31" t="s">
        <v>26</v>
      </c>
      <c r="Q31" s="8"/>
    </row>
    <row r="32" spans="1:17" ht="15" customHeight="1" thickBot="1" x14ac:dyDescent="0.4">
      <c r="A32" s="11"/>
      <c r="B32" s="11"/>
      <c r="C32" s="12" t="s">
        <v>27</v>
      </c>
      <c r="D32" s="12"/>
      <c r="E32" s="12"/>
      <c r="F32" s="12"/>
      <c r="G32" s="12"/>
      <c r="H32" s="13"/>
      <c r="I32" s="14"/>
      <c r="J32" s="14"/>
      <c r="K32" s="14"/>
      <c r="L32" s="14"/>
      <c r="M32" s="14"/>
      <c r="N32" s="14"/>
      <c r="O32" s="13"/>
      <c r="P32" s="13"/>
      <c r="Q32" s="15"/>
    </row>
  </sheetData>
  <mergeCells count="1">
    <mergeCell ref="F1:O1"/>
  </mergeCells>
  <dataValidations count="8">
    <dataValidation type="list" allowBlank="1" showInputMessage="1" showErrorMessage="1" sqref="G3:H22" xr:uid="{0D490D2D-6672-4ED7-BC3C-328A03963ECD}">
      <formula1>Membership</formula1>
    </dataValidation>
    <dataValidation type="list" showInputMessage="1" showErrorMessage="1" sqref="J3:J22" xr:uid="{C936C01A-3228-44CB-8171-83AD41DFF08C}">
      <formula1>INDIRECT($H3)</formula1>
    </dataValidation>
    <dataValidation type="list" allowBlank="1" showInputMessage="1" showErrorMessage="1" sqref="K3:K22" xr:uid="{D346F6C2-30D1-4DDE-A9D7-957DCDE119D9}">
      <formula1>INDIRECT(H3)</formula1>
    </dataValidation>
    <dataValidation type="list" allowBlank="1" showInputMessage="1" showErrorMessage="1" sqref="L3:L22" xr:uid="{CA11AFB1-6010-4718-8008-321D136FCE64}">
      <formula1>INDIRECT(H3)</formula1>
    </dataValidation>
    <dataValidation type="list" allowBlank="1" showInputMessage="1" showErrorMessage="1" sqref="M3:M22" xr:uid="{3879FD6C-8A2A-414E-9610-8A34FEF6B2EB}">
      <formula1>INDIRECT(H3)</formula1>
    </dataValidation>
    <dataValidation type="list" allowBlank="1" showInputMessage="1" showErrorMessage="1" sqref="N3:N22" xr:uid="{E1BA8308-E1B2-4675-A464-47EE34A2656D}">
      <formula1>INDIRECT(H3)</formula1>
    </dataValidation>
    <dataValidation type="list" allowBlank="1" showInputMessage="1" showErrorMessage="1" sqref="O3:O22" xr:uid="{0B32C200-59C6-456A-966F-A581F61F5CE8}">
      <formula1>Social</formula1>
    </dataValidation>
    <dataValidation type="list" allowBlank="1" showInputMessage="1" showErrorMessage="1" sqref="P3:P22" xr:uid="{376AF0A4-429F-474A-8B0F-0C6A105FACD1}">
      <formula1>Precongress</formula1>
    </dataValidation>
  </dataValidations>
  <pageMargins left="0.7" right="0.7" top="0.75" bottom="0.75" header="0.3" footer="0.3"/>
  <pageSetup paperSize="9" scale="82" fitToHeight="0" orientation="landscape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05221-5335-4597-B63E-DE494B49A894}">
  <dimension ref="A1:G6"/>
  <sheetViews>
    <sheetView workbookViewId="0">
      <selection activeCell="C11" sqref="C11"/>
    </sheetView>
  </sheetViews>
  <sheetFormatPr defaultRowHeight="14.5" x14ac:dyDescent="0.35"/>
  <cols>
    <col min="2" max="2" width="42.26953125" bestFit="1" customWidth="1"/>
    <col min="3" max="3" width="54" bestFit="1" customWidth="1"/>
    <col min="4" max="4" width="3.1796875" customWidth="1"/>
  </cols>
  <sheetData>
    <row r="1" spans="1:7" x14ac:dyDescent="0.35">
      <c r="A1" t="s">
        <v>18</v>
      </c>
      <c r="B1" t="s">
        <v>28</v>
      </c>
      <c r="C1" t="s">
        <v>2</v>
      </c>
      <c r="E1" t="s">
        <v>29</v>
      </c>
      <c r="G1" t="s">
        <v>30</v>
      </c>
    </row>
    <row r="2" spans="1:7" x14ac:dyDescent="0.35">
      <c r="A2" t="s">
        <v>28</v>
      </c>
      <c r="B2" t="s">
        <v>18</v>
      </c>
      <c r="C2" t="s">
        <v>18</v>
      </c>
      <c r="E2" t="s">
        <v>18</v>
      </c>
      <c r="G2" s="1" t="s">
        <v>18</v>
      </c>
    </row>
    <row r="3" spans="1:7" x14ac:dyDescent="0.35">
      <c r="A3" t="s">
        <v>2</v>
      </c>
      <c r="B3" t="s">
        <v>31</v>
      </c>
      <c r="C3" t="s">
        <v>32</v>
      </c>
      <c r="E3" t="s">
        <v>28</v>
      </c>
      <c r="G3" t="s">
        <v>33</v>
      </c>
    </row>
    <row r="4" spans="1:7" x14ac:dyDescent="0.35">
      <c r="B4" t="s">
        <v>34</v>
      </c>
      <c r="C4" t="s">
        <v>35</v>
      </c>
      <c r="E4" t="s">
        <v>2</v>
      </c>
      <c r="G4" t="s">
        <v>36</v>
      </c>
    </row>
    <row r="5" spans="1:7" x14ac:dyDescent="0.35">
      <c r="B5" t="s">
        <v>37</v>
      </c>
      <c r="C5" t="s">
        <v>38</v>
      </c>
      <c r="G5" t="s">
        <v>39</v>
      </c>
    </row>
    <row r="6" spans="1:7" x14ac:dyDescent="0.35">
      <c r="B6" t="s">
        <v>40</v>
      </c>
      <c r="C6" t="s">
        <v>41</v>
      </c>
      <c r="G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2DC70-82E4-4F46-9D1C-F16A1D8389B4}">
  <dimension ref="A1:AZ22"/>
  <sheetViews>
    <sheetView topLeftCell="AT1" workbookViewId="0">
      <selection activeCell="C11" sqref="C11"/>
    </sheetView>
  </sheetViews>
  <sheetFormatPr defaultRowHeight="14.5" x14ac:dyDescent="0.35"/>
  <sheetData>
    <row r="1" spans="1:52" x14ac:dyDescent="0.35">
      <c r="B1" s="27" t="s">
        <v>43</v>
      </c>
      <c r="C1" s="27"/>
      <c r="D1" s="27"/>
      <c r="E1" s="27"/>
      <c r="F1" s="27"/>
      <c r="G1" s="27"/>
      <c r="H1" s="27"/>
      <c r="I1" s="27"/>
      <c r="J1" s="27" t="s">
        <v>44</v>
      </c>
      <c r="K1" s="27"/>
      <c r="L1" s="27"/>
      <c r="M1" s="27"/>
      <c r="N1" s="27"/>
      <c r="O1" s="27"/>
      <c r="P1" s="27"/>
      <c r="Q1" s="27"/>
      <c r="R1" s="27" t="s">
        <v>45</v>
      </c>
      <c r="S1" s="27"/>
      <c r="T1" s="27"/>
      <c r="U1" s="27"/>
      <c r="V1" s="27"/>
      <c r="W1" s="27"/>
      <c r="X1" s="27"/>
      <c r="Y1" s="27"/>
      <c r="Z1" s="27" t="s">
        <v>46</v>
      </c>
      <c r="AA1" s="27"/>
      <c r="AB1" s="27"/>
      <c r="AC1" s="27"/>
      <c r="AD1" s="27"/>
      <c r="AE1" s="27"/>
      <c r="AF1" s="27"/>
      <c r="AG1" s="27"/>
      <c r="AH1" s="27" t="s">
        <v>47</v>
      </c>
      <c r="AI1" s="27"/>
      <c r="AJ1" s="27"/>
      <c r="AK1" s="27"/>
      <c r="AL1" s="27"/>
      <c r="AM1" s="27"/>
      <c r="AN1" s="27"/>
      <c r="AO1" s="27"/>
      <c r="AP1" s="1" t="s">
        <v>29</v>
      </c>
      <c r="AQ1" s="27" t="s">
        <v>30</v>
      </c>
      <c r="AR1" s="27"/>
      <c r="AS1" s="27"/>
      <c r="AT1" s="27"/>
      <c r="AU1" s="27"/>
      <c r="AV1" s="27"/>
      <c r="AW1" s="27"/>
      <c r="AX1" s="27"/>
      <c r="AY1" t="s">
        <v>48</v>
      </c>
      <c r="AZ1" t="s">
        <v>49</v>
      </c>
    </row>
    <row r="2" spans="1:52" x14ac:dyDescent="0.35">
      <c r="A2">
        <v>1</v>
      </c>
      <c r="B2">
        <f>IF(Delegates!$J3="Consultant, Associate Specialist and Attending member",Sheet4!$C$2,0)</f>
        <v>0</v>
      </c>
      <c r="C2">
        <f>IF(Delegates!$J3="Specialty Registrar and Specialty Doctor member",Sheet4!$C$3,0)</f>
        <v>0</v>
      </c>
      <c r="D2">
        <f>IF(Delegates!$J3="ACCS, Core Training, Foundation and MTI Doctor member",Sheet4!$C$4,0)</f>
        <v>0</v>
      </c>
      <c r="E2">
        <f>IF(Delegates!$J3="Nurse, Practitioner and Allied Health Professional member",Sheet4!$C$5,0)</f>
        <v>0</v>
      </c>
      <c r="F2">
        <f>IF(Delegates!$J3="Consultant, Associate Specialist and Attending non-member",Sheet4!$C$6,0)</f>
        <v>0</v>
      </c>
      <c r="G2">
        <f>IF(Delegates!$J3="Specialty Registrar and Specialty Doctor non-member",Sheet4!$C$7,0)</f>
        <v>0</v>
      </c>
      <c r="H2">
        <f>IF(Delegates!$J3="ACCS, Core Training, Foundation and MTI Doctor non-member",Sheet4!$C$8,0)</f>
        <v>0</v>
      </c>
      <c r="I2">
        <f>IF(Delegates!$J3="Nurse, Practitioner and Allied Health Professional non-member",Sheet4!$C$9,0)</f>
        <v>0</v>
      </c>
      <c r="J2">
        <f>IF(Delegates!$K3="Consultant, Associate Specialist and Attending member",Sheet4!$C$10,0)</f>
        <v>0</v>
      </c>
      <c r="K2">
        <f>IF(Delegates!$K3="Specialty Registrar and Specialty Doctor member",Sheet4!$C$11,0)</f>
        <v>0</v>
      </c>
      <c r="L2">
        <f>IF(Delegates!$K3="ACCS, Core Training, Foundation and MTI Doctor member",Sheet4!$C$12,0)</f>
        <v>0</v>
      </c>
      <c r="M2">
        <f>IF(Delegates!$K3="Nurse, Practitioner and Allied Health Professional member",Sheet4!$C$13,0)</f>
        <v>0</v>
      </c>
      <c r="N2">
        <f>IF(Delegates!$K3="Consultant, Associate Specialist and Attending non-member",Sheet4!$C$14,0)</f>
        <v>0</v>
      </c>
      <c r="O2">
        <f>IF(Delegates!$K3="Specialty Registrar and Specialty Doctor non-member",Sheet4!$C$15,0)</f>
        <v>0</v>
      </c>
      <c r="P2">
        <f>IF(Delegates!$K3="ACCS, Core Training, Foundation and MTI Doctor non-member",Sheet4!$C$16,0)</f>
        <v>0</v>
      </c>
      <c r="Q2">
        <f>IF(Delegates!$K3="Nurse, Practitioner and Allied Health Professional non-member",Sheet4!$C$17,0)</f>
        <v>0</v>
      </c>
      <c r="R2">
        <f>IF(Delegates!$L3="Consultant, Associate Specialist and Attending member",Sheet4!$C$10,0)</f>
        <v>0</v>
      </c>
      <c r="S2">
        <f>IF(Delegates!$L3="Specialty Registrar and Specialty Doctor member",Sheet4!$C$11,0)</f>
        <v>0</v>
      </c>
      <c r="T2">
        <f>IF(Delegates!$L3="ACCS, Core Training, Foundation and MTI Doctor member",Sheet4!$C$12,0)</f>
        <v>0</v>
      </c>
      <c r="U2">
        <f>IF(Delegates!$L3="Nurse, Practitioner and Allied Health Professional member",Sheet4!$C$13,0)</f>
        <v>0</v>
      </c>
      <c r="V2">
        <f>IF(Delegates!$L3="Consultant, Associate Specialist and Attending non-member",Sheet4!$C$14,0)</f>
        <v>0</v>
      </c>
      <c r="W2">
        <f>IF(Delegates!$L3="Specialty Registrar and Specialty Doctor non-member",Sheet4!$C$15,0)</f>
        <v>0</v>
      </c>
      <c r="X2">
        <f>IF(Delegates!$L3="ACCS, Core Training, Foundation and MTI Doctor non-member",Sheet4!$C$16,0)</f>
        <v>0</v>
      </c>
      <c r="Y2">
        <f>IF(Delegates!$L3="Nurse, Practitioner and Allied Health Professional non-member",Sheet4!$C$17,0)</f>
        <v>0</v>
      </c>
      <c r="Z2">
        <f>IF(Delegates!$M3="Consultant, Associate Specialist and Attending member",Sheet4!$C$10,0)</f>
        <v>0</v>
      </c>
      <c r="AA2">
        <f>IF(Delegates!$M3="Specialty Registrar and Specialty Doctor member",Sheet4!$C$11,0)</f>
        <v>0</v>
      </c>
      <c r="AB2">
        <f>IF(Delegates!$M3="ACCS, Core Training, Foundation and MTI Doctor member",Sheet4!$C$12,0)</f>
        <v>0</v>
      </c>
      <c r="AC2">
        <f>IF(Delegates!$M3="Nurse, Practitioner and Allied Health Professional member",Sheet4!$C$13,0)</f>
        <v>0</v>
      </c>
      <c r="AD2">
        <f>IF(Delegates!$M3="Consultant, Associate Specialist and Attending non-member",Sheet4!$C$14,0)</f>
        <v>0</v>
      </c>
      <c r="AE2">
        <f>IF(Delegates!$M3="Specialty Registrar and Specialty Doctor non-member",Sheet4!$C$15,0)</f>
        <v>0</v>
      </c>
      <c r="AF2">
        <f>IF(Delegates!$M3="ACCS, Core Training, Foundation and MTI Doctor non-member",Sheet4!$C$16,0)</f>
        <v>0</v>
      </c>
      <c r="AG2">
        <f>IF(Delegates!$M3="Nurse, Practitioner and Allied Health Professional non-member",Sheet4!$C$17,0)</f>
        <v>0</v>
      </c>
      <c r="AH2">
        <f>IF(Delegates!$N3="Consultant, Associate Specialist and Attending member",Sheet4!$C$18,0)</f>
        <v>0</v>
      </c>
      <c r="AI2">
        <f>IF(Delegates!$N3="Specialty Registrar and Specialty Doctor member",Sheet4!$C$19,0)</f>
        <v>0</v>
      </c>
      <c r="AJ2">
        <f>IF(Delegates!$N3="ACCS, Core Training, Foundation and MTI Doctor member",Sheet4!$C$20,0)</f>
        <v>0</v>
      </c>
      <c r="AK2">
        <f>IF(Delegates!$N3="Nurse, Practitioner and Allied Health Professional member",Sheet4!$C$21,0)</f>
        <v>0</v>
      </c>
      <c r="AL2">
        <f>IF(Delegates!$N3="Consultant, Associate Specialist and Attending non-member",Sheet4!$C$22,0)</f>
        <v>0</v>
      </c>
      <c r="AM2">
        <f>IF(Delegates!$N3="Specialty Registrar and Specialty Doctor non-member",Sheet4!$C$23,0)</f>
        <v>0</v>
      </c>
      <c r="AN2">
        <f>IF(Delegates!$N3="ACCS, Core Training, Foundation and MTI Doctor non-member",Sheet4!$C$24,0)</f>
        <v>0</v>
      </c>
      <c r="AO2">
        <f>IF(Delegates!$N3="Nurse, Practitioner and Allied Health Professional non-member",Sheet4!$C$25,0)</f>
        <v>0</v>
      </c>
      <c r="AP2">
        <f>IF(Delegates!O3="Yes",25,0)</f>
        <v>0</v>
      </c>
      <c r="AQ2">
        <f>IF(AND(Delegates!$H3="Yes",Delegates!$P3="FUSIC heart workshop"),175,0)</f>
        <v>0</v>
      </c>
      <c r="AR2">
        <f>IF(AND(Delegates!$H3="Yes",Delegates!$P3="FUSIC lung workshop"),175,0)</f>
        <v>0</v>
      </c>
      <c r="AS2">
        <f>IF(AND(Delegates!$H3="Yes",Delegates!$P3="Leadership workshop"),230,0)</f>
        <v>0</v>
      </c>
      <c r="AT2">
        <f>IF(AND(Delegates!$H3="Yes",Delegates!$P3="LEAG symposium"),230,0)</f>
        <v>0</v>
      </c>
      <c r="AU2">
        <f>IF(AND(Delegates!$H3="No",Delegates!$P3="FUSIC heart workshop"),285,0)</f>
        <v>0</v>
      </c>
      <c r="AV2">
        <f>IF(AND(Delegates!$H3="No",Delegates!$P3="FUSIC lung workshop"),285,0)</f>
        <v>0</v>
      </c>
      <c r="AW2">
        <f>IF(AND(Delegates!$H3="No",Delegates!$P3="Leadership workshop"),330,0)</f>
        <v>0</v>
      </c>
      <c r="AX2">
        <f>IF(AND(Delegates!$H3="No",Delegates!$P3="LEAG symposium"),330,0)</f>
        <v>0</v>
      </c>
      <c r="AY2">
        <f>SUM(B2:AX2)</f>
        <v>0</v>
      </c>
      <c r="AZ2">
        <f>AP2*0.2</f>
        <v>0</v>
      </c>
    </row>
    <row r="3" spans="1:52" x14ac:dyDescent="0.35">
      <c r="A3">
        <v>2</v>
      </c>
      <c r="B3">
        <f>IF(Delegates!$J4="Consultant, Associate Specialist and Attending member",Sheet4!$C$2,0)</f>
        <v>0</v>
      </c>
      <c r="C3">
        <f>IF(Delegates!$J4="Specialty Registrar and Specialty Doctor member",Sheet4!$C$3,0)</f>
        <v>0</v>
      </c>
      <c r="D3">
        <f>IF(Delegates!$J4="ACCS, Core Training, Foundation and MTI Doctor member",Sheet4!$C$4,0)</f>
        <v>0</v>
      </c>
      <c r="E3">
        <f>IF(Delegates!$J4="Nurse, Practitioner and Allied Health Professional member",Sheet4!$C$5,0)</f>
        <v>0</v>
      </c>
      <c r="F3">
        <f>IF(Delegates!$J4="Consultant, Associate Specialist and Attending non-member",Sheet4!$C$6,0)</f>
        <v>0</v>
      </c>
      <c r="G3">
        <f>IF(Delegates!$J4="Specialty Registrar and Specialty Doctor non-member",Sheet4!$C$7,0)</f>
        <v>0</v>
      </c>
      <c r="H3">
        <f>IF(Delegates!$J4="ACCS, Core Training, Foundation and MTI Doctor non-member",Sheet4!$C$8,0)</f>
        <v>0</v>
      </c>
      <c r="I3">
        <f>IF(Delegates!$J4="Nurse, Practitioner and Allied Health Professional non-member",Sheet4!$C$9,0)</f>
        <v>0</v>
      </c>
      <c r="J3">
        <f>IF(Delegates!$K4="Consultant, Associate Specialist and Attending member",Sheet4!$C$10,0)</f>
        <v>0</v>
      </c>
      <c r="K3">
        <f>IF(Delegates!$K4="Specialty Registrar and Specialty Doctor member",Sheet4!$C$11,0)</f>
        <v>0</v>
      </c>
      <c r="L3">
        <f>IF(Delegates!$K4="ACCS, Core Training, Foundation and MTI Doctor member",Sheet4!$C$12,0)</f>
        <v>0</v>
      </c>
      <c r="M3">
        <f>IF(Delegates!$K4="Nurse, Practitioner and Allied Health Professional member",Sheet4!$C$13,0)</f>
        <v>0</v>
      </c>
      <c r="N3">
        <f>IF(Delegates!$K4="Consultant, Associate Specialist and Attending non-member",Sheet4!$C$14,0)</f>
        <v>0</v>
      </c>
      <c r="O3">
        <f>IF(Delegates!$K4="Specialty Registrar and Specialty Doctor non-member",Sheet4!$C$15,0)</f>
        <v>0</v>
      </c>
      <c r="P3">
        <f>IF(Delegates!$K4="ACCS, Core Training, Foundation and MTI Doctor non-member",Sheet4!$C$16,0)</f>
        <v>0</v>
      </c>
      <c r="Q3">
        <f>IF(Delegates!$K4="Nurse, Practitioner and Allied Health Professional non-member",Sheet4!$C$17,0)</f>
        <v>0</v>
      </c>
      <c r="R3">
        <f>IF(Delegates!$L4="Consultant, Associate Specialist and Attending member",Sheet4!$C$10,0)</f>
        <v>0</v>
      </c>
      <c r="S3">
        <f>IF(Delegates!$L4="Specialty Registrar and Specialty Doctor member",Sheet4!$C$11,0)</f>
        <v>0</v>
      </c>
      <c r="T3">
        <f>IF(Delegates!$L4="ACCS, Core Training, Foundation and MTI Doctor member",Sheet4!$C$12,0)</f>
        <v>0</v>
      </c>
      <c r="U3">
        <f>IF(Delegates!$L4="Nurse, Practitioner and Allied Health Professional member",Sheet4!$C$13,0)</f>
        <v>0</v>
      </c>
      <c r="V3">
        <f>IF(Delegates!$L4="Consultant, Associate Specialist and Attending non-member",Sheet4!$C$14,0)</f>
        <v>0</v>
      </c>
      <c r="W3">
        <f>IF(Delegates!$L4="Specialty Registrar and Specialty Doctor non-member",Sheet4!$C$15,0)</f>
        <v>0</v>
      </c>
      <c r="X3">
        <f>IF(Delegates!$L4="ACCS, Core Training, Foundation and MTI Doctor non-member",Sheet4!$C$16,0)</f>
        <v>0</v>
      </c>
      <c r="Y3">
        <f>IF(Delegates!$L4="Nurse, Practitioner and Allied Health Professional non-member",Sheet4!$C$17,0)</f>
        <v>0</v>
      </c>
      <c r="Z3">
        <f>IF(Delegates!$M4="Consultant, Associate Specialist and Attending member",Sheet4!$C$10,0)</f>
        <v>0</v>
      </c>
      <c r="AA3">
        <f>IF(Delegates!$M4="Specialty Registrar and Specialty Doctor member",Sheet4!$C$11,0)</f>
        <v>0</v>
      </c>
      <c r="AB3">
        <f>IF(Delegates!$M4="ACCS, Core Training, Foundation and MTI Doctor member",Sheet4!$C$12,0)</f>
        <v>0</v>
      </c>
      <c r="AC3">
        <f>IF(Delegates!$M4="Nurse, Practitioner and Allied Health Professional member",Sheet4!$C$13,0)</f>
        <v>0</v>
      </c>
      <c r="AD3">
        <f>IF(Delegates!$M4="Consultant, Associate Specialist and Attending non-member",Sheet4!$C$14,0)</f>
        <v>0</v>
      </c>
      <c r="AE3">
        <f>IF(Delegates!$M4="Specialty Registrar and Specialty Doctor non-member",Sheet4!$C$15,0)</f>
        <v>0</v>
      </c>
      <c r="AF3">
        <f>IF(Delegates!$M4="ACCS, Core Training, Foundation and MTI Doctor non-member",Sheet4!$C$16,0)</f>
        <v>0</v>
      </c>
      <c r="AG3">
        <f>IF(Delegates!$M4="Nurse, Practitioner and Allied Health Professional non-member",Sheet4!$C$17,0)</f>
        <v>0</v>
      </c>
      <c r="AH3">
        <f>IF(Delegates!$N4="Consultant, Associate Specialist and Attending member",Sheet4!$C$18,0)</f>
        <v>0</v>
      </c>
      <c r="AI3">
        <f>IF(Delegates!$N4="Specialty Registrar and Specialty Doctor member",Sheet4!$C$19,0)</f>
        <v>0</v>
      </c>
      <c r="AJ3">
        <f>IF(Delegates!$N4="ACCS, Core Training, Foundation and MTI Doctor member",Sheet4!$C$20,0)</f>
        <v>0</v>
      </c>
      <c r="AK3">
        <f>IF(Delegates!$N4="Nurse, Practitioner and Allied Health Professional member",Sheet4!$C$21,0)</f>
        <v>0</v>
      </c>
      <c r="AL3">
        <f>IF(Delegates!$N4="Consultant, Associate Specialist and Attending non-member",Sheet4!$C$22,0)</f>
        <v>0</v>
      </c>
      <c r="AM3">
        <f>IF(Delegates!$N4="Specialty Registrar and Specialty Doctor non-member",Sheet4!$C$23,0)</f>
        <v>0</v>
      </c>
      <c r="AN3">
        <f>IF(Delegates!$N4="ACCS, Core Training, Foundation and MTI Doctor non-member",Sheet4!$C$24,0)</f>
        <v>0</v>
      </c>
      <c r="AO3">
        <f>IF(Delegates!$N4="Nurse, Practitioner and Allied Health Professional non-member",Sheet4!$C$25,0)</f>
        <v>0</v>
      </c>
      <c r="AP3">
        <f>IF(Delegates!O4="Yes",25,0)</f>
        <v>0</v>
      </c>
      <c r="AQ3">
        <f>IF(AND(Delegates!$H4="Yes",Delegates!$P4="FUSIC heart workshop"),175,0)</f>
        <v>0</v>
      </c>
      <c r="AR3">
        <f>IF(AND(Delegates!$H4="Yes",Delegates!$P4="FUSIC lung workshop"),175,0)</f>
        <v>0</v>
      </c>
      <c r="AS3">
        <f>IF(AND(Delegates!$H4="Yes",Delegates!$P4="Leadership workshop"),230,0)</f>
        <v>0</v>
      </c>
      <c r="AT3">
        <f>IF(AND(Delegates!$H4="Yes",Delegates!$P4="LEAG symposium"),230,0)</f>
        <v>0</v>
      </c>
      <c r="AU3">
        <f>IF(AND(Delegates!$H4="No",Delegates!$P4="FUSIC heart workshop"),285,0)</f>
        <v>0</v>
      </c>
      <c r="AV3">
        <f>IF(AND(Delegates!$H4="No",Delegates!$P4="FUSIC lung workshop"),285,0)</f>
        <v>0</v>
      </c>
      <c r="AW3">
        <f>IF(AND(Delegates!$H4="No",Delegates!$P4="Leadership workshop"),330,0)</f>
        <v>0</v>
      </c>
      <c r="AX3">
        <f>IF(AND(Delegates!$H4="No",Delegates!$P4="LEAG symposium"),330,0)</f>
        <v>0</v>
      </c>
      <c r="AY3">
        <f t="shared" ref="AY3:AY21" si="0">SUM(B3:AX3)</f>
        <v>0</v>
      </c>
      <c r="AZ3">
        <f t="shared" ref="AZ3:AZ21" si="1">AP3*0.2</f>
        <v>0</v>
      </c>
    </row>
    <row r="4" spans="1:52" x14ac:dyDescent="0.35">
      <c r="A4">
        <v>3</v>
      </c>
      <c r="B4">
        <f>IF(Delegates!$J5="Consultant, Associate Specialist and Attending member",Sheet4!$C$2,0)</f>
        <v>0</v>
      </c>
      <c r="C4">
        <f>IF(Delegates!$J5="Specialty Registrar and Specialty Doctor member",Sheet4!$C$3,0)</f>
        <v>0</v>
      </c>
      <c r="D4">
        <f>IF(Delegates!$J5="ACCS, Core Training, Foundation and MTI Doctor member",Sheet4!$C$4,0)</f>
        <v>0</v>
      </c>
      <c r="E4">
        <f>IF(Delegates!$J5="Nurse, Practitioner and Allied Health Professional member",Sheet4!$C$5,0)</f>
        <v>0</v>
      </c>
      <c r="F4">
        <f>IF(Delegates!$J5="Consultant, Associate Specialist and Attending non-member",Sheet4!$C$6,0)</f>
        <v>0</v>
      </c>
      <c r="G4">
        <f>IF(Delegates!$J5="Specialty Registrar and Specialty Doctor non-member",Sheet4!$C$7,0)</f>
        <v>0</v>
      </c>
      <c r="H4">
        <f>IF(Delegates!$J5="ACCS, Core Training, Foundation and MTI Doctor non-member",Sheet4!$C$8,0)</f>
        <v>0</v>
      </c>
      <c r="I4">
        <f>IF(Delegates!$J5="Nurse, Practitioner and Allied Health Professional non-member",Sheet4!$C$9,0)</f>
        <v>0</v>
      </c>
      <c r="J4">
        <f>IF(Delegates!$K5="Consultant, Associate Specialist and Attending member",Sheet4!$C$10,0)</f>
        <v>0</v>
      </c>
      <c r="K4">
        <f>IF(Delegates!$K5="Specialty Registrar and Specialty Doctor member",Sheet4!$C$11,0)</f>
        <v>0</v>
      </c>
      <c r="L4">
        <f>IF(Delegates!$K5="ACCS, Core Training, Foundation and MTI Doctor member",Sheet4!$C$12,0)</f>
        <v>0</v>
      </c>
      <c r="M4">
        <f>IF(Delegates!$K5="Nurse, Practitioner and Allied Health Professional member",Sheet4!$C$13,0)</f>
        <v>0</v>
      </c>
      <c r="N4">
        <f>IF(Delegates!$K5="Consultant, Associate Specialist and Attending non-member",Sheet4!$C$14,0)</f>
        <v>0</v>
      </c>
      <c r="O4">
        <f>IF(Delegates!$K5="Specialty Registrar and Specialty Doctor non-member",Sheet4!$C$15,0)</f>
        <v>0</v>
      </c>
      <c r="P4">
        <f>IF(Delegates!$K5="ACCS, Core Training, Foundation and MTI Doctor non-member",Sheet4!$C$16,0)</f>
        <v>0</v>
      </c>
      <c r="Q4">
        <f>IF(Delegates!$K5="Nurse, Practitioner and Allied Health Professional non-member",Sheet4!$C$17,0)</f>
        <v>0</v>
      </c>
      <c r="R4">
        <f>IF(Delegates!$L5="Consultant, Associate Specialist and Attending member",Sheet4!$C$10,0)</f>
        <v>0</v>
      </c>
      <c r="S4">
        <f>IF(Delegates!$L5="Specialty Registrar and Specialty Doctor member",Sheet4!$C$11,0)</f>
        <v>0</v>
      </c>
      <c r="T4">
        <f>IF(Delegates!$L5="ACCS, Core Training, Foundation and MTI Doctor member",Sheet4!$C$12,0)</f>
        <v>0</v>
      </c>
      <c r="U4">
        <f>IF(Delegates!$L5="Nurse, Practitioner and Allied Health Professional member",Sheet4!$C$13,0)</f>
        <v>0</v>
      </c>
      <c r="V4">
        <f>IF(Delegates!$L5="Consultant, Associate Specialist and Attending non-member",Sheet4!$C$14,0)</f>
        <v>0</v>
      </c>
      <c r="W4">
        <f>IF(Delegates!$L5="Specialty Registrar and Specialty Doctor non-member",Sheet4!$C$15,0)</f>
        <v>0</v>
      </c>
      <c r="X4">
        <f>IF(Delegates!$L5="ACCS, Core Training, Foundation and MTI Doctor non-member",Sheet4!$C$16,0)</f>
        <v>0</v>
      </c>
      <c r="Y4">
        <f>IF(Delegates!$L5="Nurse, Practitioner and Allied Health Professional non-member",Sheet4!$C$17,0)</f>
        <v>0</v>
      </c>
      <c r="Z4">
        <f>IF(Delegates!$M5="Consultant, Associate Specialist and Attending member",Sheet4!$C$10,0)</f>
        <v>0</v>
      </c>
      <c r="AA4">
        <f>IF(Delegates!$M5="Specialty Registrar and Specialty Doctor member",Sheet4!$C$11,0)</f>
        <v>0</v>
      </c>
      <c r="AB4">
        <f>IF(Delegates!$M5="ACCS, Core Training, Foundation and MTI Doctor member",Sheet4!$C$12,0)</f>
        <v>0</v>
      </c>
      <c r="AC4">
        <f>IF(Delegates!$M5="Nurse, Practitioner and Allied Health Professional member",Sheet4!$C$13,0)</f>
        <v>0</v>
      </c>
      <c r="AD4">
        <f>IF(Delegates!$M5="Consultant, Associate Specialist and Attending non-member",Sheet4!$C$14,0)</f>
        <v>0</v>
      </c>
      <c r="AE4">
        <f>IF(Delegates!$M5="Specialty Registrar and Specialty Doctor non-member",Sheet4!$C$15,0)</f>
        <v>0</v>
      </c>
      <c r="AF4">
        <f>IF(Delegates!$M5="ACCS, Core Training, Foundation and MTI Doctor non-member",Sheet4!$C$16,0)</f>
        <v>0</v>
      </c>
      <c r="AG4">
        <f>IF(Delegates!$M5="Nurse, Practitioner and Allied Health Professional non-member",Sheet4!$C$17,0)</f>
        <v>0</v>
      </c>
      <c r="AH4">
        <f>IF(Delegates!$N5="Consultant, Associate Specialist and Attending member",Sheet4!$C$18,0)</f>
        <v>0</v>
      </c>
      <c r="AI4">
        <f>IF(Delegates!$N5="Specialty Registrar and Specialty Doctor member",Sheet4!$C$19,0)</f>
        <v>0</v>
      </c>
      <c r="AJ4">
        <f>IF(Delegates!$N5="ACCS, Core Training, Foundation and MTI Doctor member",Sheet4!$C$20,0)</f>
        <v>0</v>
      </c>
      <c r="AK4">
        <f>IF(Delegates!$N5="Nurse, Practitioner and Allied Health Professional member",Sheet4!$C$21,0)</f>
        <v>0</v>
      </c>
      <c r="AL4">
        <f>IF(Delegates!$N5="Consultant, Associate Specialist and Attending non-member",Sheet4!$C$22,0)</f>
        <v>0</v>
      </c>
      <c r="AM4">
        <f>IF(Delegates!$N5="Specialty Registrar and Specialty Doctor non-member",Sheet4!$C$23,0)</f>
        <v>0</v>
      </c>
      <c r="AN4">
        <f>IF(Delegates!$N5="ACCS, Core Training, Foundation and MTI Doctor non-member",Sheet4!$C$24,0)</f>
        <v>0</v>
      </c>
      <c r="AO4">
        <f>IF(Delegates!$N5="Nurse, Practitioner and Allied Health Professional non-member",Sheet4!$C$25,0)</f>
        <v>0</v>
      </c>
      <c r="AP4">
        <f>IF(Delegates!O5="Yes",25,0)</f>
        <v>0</v>
      </c>
      <c r="AQ4">
        <f>IF(AND(Delegates!$H5="Yes",Delegates!$P5="FUSIC heart workshop"),175,0)</f>
        <v>0</v>
      </c>
      <c r="AR4">
        <f>IF(AND(Delegates!$H5="Yes",Delegates!$P5="FUSIC lung workshop"),175,0)</f>
        <v>0</v>
      </c>
      <c r="AS4">
        <f>IF(AND(Delegates!$H5="Yes",Delegates!$P5="Leadership workshop"),230,0)</f>
        <v>0</v>
      </c>
      <c r="AT4">
        <f>IF(AND(Delegates!$H5="Yes",Delegates!$P5="LEAG symposium"),230,0)</f>
        <v>0</v>
      </c>
      <c r="AU4">
        <f>IF(AND(Delegates!$H5="No",Delegates!$P5="FUSIC heart workshop"),285,0)</f>
        <v>0</v>
      </c>
      <c r="AV4">
        <f>IF(AND(Delegates!$H5="No",Delegates!$P5="FUSIC lung workshop"),285,0)</f>
        <v>0</v>
      </c>
      <c r="AW4">
        <f>IF(AND(Delegates!$H5="No",Delegates!$P5="Leadership workshop"),330,0)</f>
        <v>0</v>
      </c>
      <c r="AX4">
        <f>IF(AND(Delegates!$H5="No",Delegates!$P5="LEAG symposium"),330,0)</f>
        <v>0</v>
      </c>
      <c r="AY4">
        <f t="shared" si="0"/>
        <v>0</v>
      </c>
      <c r="AZ4">
        <f t="shared" si="1"/>
        <v>0</v>
      </c>
    </row>
    <row r="5" spans="1:52" x14ac:dyDescent="0.35">
      <c r="A5">
        <v>4</v>
      </c>
      <c r="B5">
        <f>IF(Delegates!$J6="Consultant, Associate Specialist and Attending member",Sheet4!$C$2,0)</f>
        <v>0</v>
      </c>
      <c r="C5">
        <f>IF(Delegates!$J6="Specialty Registrar and Specialty Doctor member",Sheet4!$C$3,0)</f>
        <v>0</v>
      </c>
      <c r="D5">
        <f>IF(Delegates!$J6="ACCS, Core Training, Foundation and MTI Doctor member",Sheet4!$C$4,0)</f>
        <v>0</v>
      </c>
      <c r="E5">
        <f>IF(Delegates!$J6="Nurse, Practitioner and Allied Health Professional member",Sheet4!$C$5,0)</f>
        <v>0</v>
      </c>
      <c r="F5">
        <f>IF(Delegates!$J6="Consultant, Associate Specialist and Attending non-member",Sheet4!$C$6,0)</f>
        <v>0</v>
      </c>
      <c r="G5">
        <f>IF(Delegates!$J6="Specialty Registrar and Specialty Doctor non-member",Sheet4!$C$7,0)</f>
        <v>0</v>
      </c>
      <c r="H5">
        <f>IF(Delegates!$J6="ACCS, Core Training, Foundation and MTI Doctor non-member",Sheet4!$C$8,0)</f>
        <v>0</v>
      </c>
      <c r="I5">
        <f>IF(Delegates!$J6="Nurse, Practitioner and Allied Health Professional non-member",Sheet4!$C$9,0)</f>
        <v>0</v>
      </c>
      <c r="J5">
        <f>IF(Delegates!$K6="Consultant, Associate Specialist and Attending member",Sheet4!$C$10,0)</f>
        <v>0</v>
      </c>
      <c r="K5">
        <f>IF(Delegates!$K6="Specialty Registrar and Specialty Doctor member",Sheet4!$C$11,0)</f>
        <v>0</v>
      </c>
      <c r="L5">
        <f>IF(Delegates!$K6="ACCS, Core Training, Foundation and MTI Doctor member",Sheet4!$C$12,0)</f>
        <v>0</v>
      </c>
      <c r="M5">
        <f>IF(Delegates!$K6="Nurse, Practitioner and Allied Health Professional member",Sheet4!$C$13,0)</f>
        <v>0</v>
      </c>
      <c r="N5">
        <f>IF(Delegates!$K6="Consultant, Associate Specialist and Attending non-member",Sheet4!$C$14,0)</f>
        <v>0</v>
      </c>
      <c r="O5">
        <f>IF(Delegates!$K6="Specialty Registrar and Specialty Doctor non-member",Sheet4!$C$15,0)</f>
        <v>0</v>
      </c>
      <c r="P5">
        <f>IF(Delegates!$K6="ACCS, Core Training, Foundation and MTI Doctor non-member",Sheet4!$C$16,0)</f>
        <v>0</v>
      </c>
      <c r="Q5">
        <f>IF(Delegates!$K6="Nurse, Practitioner and Allied Health Professional non-member",Sheet4!$C$17,0)</f>
        <v>0</v>
      </c>
      <c r="R5">
        <f>IF(Delegates!$L6="Consultant, Associate Specialist and Attending member",Sheet4!$C$10,0)</f>
        <v>0</v>
      </c>
      <c r="S5">
        <f>IF(Delegates!$L6="Specialty Registrar and Specialty Doctor member",Sheet4!$C$11,0)</f>
        <v>0</v>
      </c>
      <c r="T5">
        <f>IF(Delegates!$L6="ACCS, Core Training, Foundation and MTI Doctor member",Sheet4!$C$12,0)</f>
        <v>0</v>
      </c>
      <c r="U5">
        <f>IF(Delegates!$L6="Nurse, Practitioner and Allied Health Professional member",Sheet4!$C$13,0)</f>
        <v>0</v>
      </c>
      <c r="V5">
        <f>IF(Delegates!$L6="Consultant, Associate Specialist and Attending non-member",Sheet4!$C$14,0)</f>
        <v>0</v>
      </c>
      <c r="W5">
        <f>IF(Delegates!$L6="Specialty Registrar and Specialty Doctor non-member",Sheet4!$C$15,0)</f>
        <v>0</v>
      </c>
      <c r="X5">
        <f>IF(Delegates!$L6="ACCS, Core Training, Foundation and MTI Doctor non-member",Sheet4!$C$16,0)</f>
        <v>0</v>
      </c>
      <c r="Y5">
        <f>IF(Delegates!$L6="Nurse, Practitioner and Allied Health Professional non-member",Sheet4!$C$17,0)</f>
        <v>0</v>
      </c>
      <c r="Z5">
        <f>IF(Delegates!$M6="Consultant, Associate Specialist and Attending member",Sheet4!$C$10,0)</f>
        <v>0</v>
      </c>
      <c r="AA5">
        <f>IF(Delegates!$M6="Specialty Registrar and Specialty Doctor member",Sheet4!$C$11,0)</f>
        <v>0</v>
      </c>
      <c r="AB5">
        <f>IF(Delegates!$M6="ACCS, Core Training, Foundation and MTI Doctor member",Sheet4!$C$12,0)</f>
        <v>0</v>
      </c>
      <c r="AC5">
        <f>IF(Delegates!$M6="Nurse, Practitioner and Allied Health Professional member",Sheet4!$C$13,0)</f>
        <v>0</v>
      </c>
      <c r="AD5">
        <f>IF(Delegates!$M6="Consultant, Associate Specialist and Attending non-member",Sheet4!$C$14,0)</f>
        <v>0</v>
      </c>
      <c r="AE5">
        <f>IF(Delegates!$M6="Specialty Registrar and Specialty Doctor non-member",Sheet4!$C$15,0)</f>
        <v>0</v>
      </c>
      <c r="AF5">
        <f>IF(Delegates!$M6="ACCS, Core Training, Foundation and MTI Doctor non-member",Sheet4!$C$16,0)</f>
        <v>0</v>
      </c>
      <c r="AG5">
        <f>IF(Delegates!$M6="Nurse, Practitioner and Allied Health Professional non-member",Sheet4!$C$17,0)</f>
        <v>0</v>
      </c>
      <c r="AH5">
        <f>IF(Delegates!$N6="Consultant, Associate Specialist and Attending member",Sheet4!$C$18,0)</f>
        <v>0</v>
      </c>
      <c r="AI5">
        <f>IF(Delegates!$N6="Specialty Registrar and Specialty Doctor member",Sheet4!$C$19,0)</f>
        <v>0</v>
      </c>
      <c r="AJ5">
        <f>IF(Delegates!$N6="ACCS, Core Training, Foundation and MTI Doctor member",Sheet4!$C$20,0)</f>
        <v>0</v>
      </c>
      <c r="AK5">
        <f>IF(Delegates!$N6="Nurse, Practitioner and Allied Health Professional member",Sheet4!$C$21,0)</f>
        <v>0</v>
      </c>
      <c r="AL5">
        <f>IF(Delegates!$N6="Consultant, Associate Specialist and Attending non-member",Sheet4!$C$22,0)</f>
        <v>0</v>
      </c>
      <c r="AM5">
        <f>IF(Delegates!$N6="Specialty Registrar and Specialty Doctor non-member",Sheet4!$C$23,0)</f>
        <v>0</v>
      </c>
      <c r="AN5">
        <f>IF(Delegates!$N6="ACCS, Core Training, Foundation and MTI Doctor non-member",Sheet4!$C$24,0)</f>
        <v>0</v>
      </c>
      <c r="AO5">
        <f>IF(Delegates!$N6="Nurse, Practitioner and Allied Health Professional non-member",Sheet4!$C$25,0)</f>
        <v>0</v>
      </c>
      <c r="AP5">
        <f>IF(Delegates!O6="Yes",25,0)</f>
        <v>0</v>
      </c>
      <c r="AQ5">
        <f>IF(AND(Delegates!$H6="Yes",Delegates!$P6="FUSIC heart workshop"),175,0)</f>
        <v>0</v>
      </c>
      <c r="AR5">
        <f>IF(AND(Delegates!$H6="Yes",Delegates!$P6="FUSIC lung workshop"),175,0)</f>
        <v>0</v>
      </c>
      <c r="AS5">
        <f>IF(AND(Delegates!$H6="Yes",Delegates!$P6="Leadership workshop"),230,0)</f>
        <v>0</v>
      </c>
      <c r="AT5">
        <f>IF(AND(Delegates!$H6="Yes",Delegates!$P6="LEAG symposium"),230,0)</f>
        <v>0</v>
      </c>
      <c r="AU5">
        <f>IF(AND(Delegates!$H6="No",Delegates!$P6="FUSIC heart workshop"),285,0)</f>
        <v>0</v>
      </c>
      <c r="AV5">
        <f>IF(AND(Delegates!$H6="No",Delegates!$P6="FUSIC lung workshop"),285,0)</f>
        <v>0</v>
      </c>
      <c r="AW5">
        <f>IF(AND(Delegates!$H6="No",Delegates!$P6="Leadership workshop"),330,0)</f>
        <v>0</v>
      </c>
      <c r="AX5">
        <f>IF(AND(Delegates!$H6="No",Delegates!$P6="LEAG symposium"),330,0)</f>
        <v>0</v>
      </c>
      <c r="AY5">
        <f t="shared" si="0"/>
        <v>0</v>
      </c>
      <c r="AZ5">
        <f t="shared" si="1"/>
        <v>0</v>
      </c>
    </row>
    <row r="6" spans="1:52" x14ac:dyDescent="0.35">
      <c r="A6">
        <v>5</v>
      </c>
      <c r="B6">
        <f>IF(Delegates!$J7="Consultant, Associate Specialist and Attending member",Sheet4!$C$2,0)</f>
        <v>0</v>
      </c>
      <c r="C6">
        <f>IF(Delegates!$J7="Specialty Registrar and Specialty Doctor member",Sheet4!$C$3,0)</f>
        <v>0</v>
      </c>
      <c r="D6">
        <f>IF(Delegates!$J7="ACCS, Core Training, Foundation and MTI Doctor member",Sheet4!$C$4,0)</f>
        <v>0</v>
      </c>
      <c r="E6">
        <f>IF(Delegates!$J7="Nurse, Practitioner and Allied Health Professional member",Sheet4!$C$5,0)</f>
        <v>0</v>
      </c>
      <c r="F6">
        <f>IF(Delegates!$J7="Consultant, Associate Specialist and Attending non-member",Sheet4!$C$6,0)</f>
        <v>0</v>
      </c>
      <c r="G6">
        <f>IF(Delegates!$J7="Specialty Registrar and Specialty Doctor non-member",Sheet4!$C$7,0)</f>
        <v>0</v>
      </c>
      <c r="H6">
        <f>IF(Delegates!$J7="ACCS, Core Training, Foundation and MTI Doctor non-member",Sheet4!$C$8,0)</f>
        <v>0</v>
      </c>
      <c r="I6">
        <f>IF(Delegates!$J7="Nurse, Practitioner and Allied Health Professional non-member",Sheet4!$C$9,0)</f>
        <v>0</v>
      </c>
      <c r="J6">
        <f>IF(Delegates!$K7="Consultant, Associate Specialist and Attending member",Sheet4!$C$10,0)</f>
        <v>0</v>
      </c>
      <c r="K6">
        <f>IF(Delegates!$K7="Specialty Registrar and Specialty Doctor member",Sheet4!$C$11,0)</f>
        <v>0</v>
      </c>
      <c r="L6">
        <f>IF(Delegates!$K7="ACCS, Core Training, Foundation and MTI Doctor member",Sheet4!$C$12,0)</f>
        <v>0</v>
      </c>
      <c r="M6">
        <f>IF(Delegates!$K7="Nurse, Practitioner and Allied Health Professional member",Sheet4!$C$13,0)</f>
        <v>0</v>
      </c>
      <c r="N6">
        <f>IF(Delegates!$K7="Consultant, Associate Specialist and Attending non-member",Sheet4!$C$14,0)</f>
        <v>0</v>
      </c>
      <c r="O6">
        <f>IF(Delegates!$K7="Specialty Registrar and Specialty Doctor non-member",Sheet4!$C$15,0)</f>
        <v>0</v>
      </c>
      <c r="P6">
        <f>IF(Delegates!$K7="ACCS, Core Training, Foundation and MTI Doctor non-member",Sheet4!$C$16,0)</f>
        <v>0</v>
      </c>
      <c r="Q6">
        <f>IF(Delegates!$K7="Nurse, Practitioner and Allied Health Professional non-member",Sheet4!$C$17,0)</f>
        <v>0</v>
      </c>
      <c r="R6">
        <f>IF(Delegates!$L7="Consultant, Associate Specialist and Attending member",Sheet4!$C$10,0)</f>
        <v>0</v>
      </c>
      <c r="S6">
        <f>IF(Delegates!$L7="Specialty Registrar and Specialty Doctor member",Sheet4!$C$11,0)</f>
        <v>0</v>
      </c>
      <c r="T6">
        <f>IF(Delegates!$L7="ACCS, Core Training, Foundation and MTI Doctor member",Sheet4!$C$12,0)</f>
        <v>0</v>
      </c>
      <c r="U6">
        <f>IF(Delegates!$L7="Nurse, Practitioner and Allied Health Professional member",Sheet4!$C$13,0)</f>
        <v>0</v>
      </c>
      <c r="V6">
        <f>IF(Delegates!$L7="Consultant, Associate Specialist and Attending non-member",Sheet4!$C$14,0)</f>
        <v>0</v>
      </c>
      <c r="W6">
        <f>IF(Delegates!$L7="Specialty Registrar and Specialty Doctor non-member",Sheet4!$C$15,0)</f>
        <v>0</v>
      </c>
      <c r="X6">
        <f>IF(Delegates!$L7="ACCS, Core Training, Foundation and MTI Doctor non-member",Sheet4!$C$16,0)</f>
        <v>0</v>
      </c>
      <c r="Y6">
        <f>IF(Delegates!$L7="Nurse, Practitioner and Allied Health Professional non-member",Sheet4!$C$17,0)</f>
        <v>0</v>
      </c>
      <c r="Z6">
        <f>IF(Delegates!$M7="Consultant, Associate Specialist and Attending member",Sheet4!$C$10,0)</f>
        <v>0</v>
      </c>
      <c r="AA6">
        <f>IF(Delegates!$M7="Specialty Registrar and Specialty Doctor member",Sheet4!$C$11,0)</f>
        <v>0</v>
      </c>
      <c r="AB6">
        <f>IF(Delegates!$M7="ACCS, Core Training, Foundation and MTI Doctor member",Sheet4!$C$12,0)</f>
        <v>0</v>
      </c>
      <c r="AC6">
        <f>IF(Delegates!$M7="Nurse, Practitioner and Allied Health Professional member",Sheet4!$C$13,0)</f>
        <v>0</v>
      </c>
      <c r="AD6">
        <f>IF(Delegates!$M7="Consultant, Associate Specialist and Attending non-member",Sheet4!$C$14,0)</f>
        <v>0</v>
      </c>
      <c r="AE6">
        <f>IF(Delegates!$M7="Specialty Registrar and Specialty Doctor non-member",Sheet4!$C$15,0)</f>
        <v>0</v>
      </c>
      <c r="AF6">
        <f>IF(Delegates!$M7="ACCS, Core Training, Foundation and MTI Doctor non-member",Sheet4!$C$16,0)</f>
        <v>0</v>
      </c>
      <c r="AG6">
        <f>IF(Delegates!$M7="Nurse, Practitioner and Allied Health Professional non-member",Sheet4!$C$17,0)</f>
        <v>0</v>
      </c>
      <c r="AH6">
        <f>IF(Delegates!$N7="Consultant, Associate Specialist and Attending member",Sheet4!$C$18,0)</f>
        <v>0</v>
      </c>
      <c r="AI6">
        <f>IF(Delegates!$N7="Specialty Registrar and Specialty Doctor member",Sheet4!$C$19,0)</f>
        <v>0</v>
      </c>
      <c r="AJ6">
        <f>IF(Delegates!$N7="ACCS, Core Training, Foundation and MTI Doctor member",Sheet4!$C$20,0)</f>
        <v>0</v>
      </c>
      <c r="AK6">
        <f>IF(Delegates!$N7="Nurse, Practitioner and Allied Health Professional member",Sheet4!$C$21,0)</f>
        <v>0</v>
      </c>
      <c r="AL6">
        <f>IF(Delegates!$N7="Consultant, Associate Specialist and Attending non-member",Sheet4!$C$22,0)</f>
        <v>0</v>
      </c>
      <c r="AM6">
        <f>IF(Delegates!$N7="Specialty Registrar and Specialty Doctor non-member",Sheet4!$C$23,0)</f>
        <v>0</v>
      </c>
      <c r="AN6">
        <f>IF(Delegates!$N7="ACCS, Core Training, Foundation and MTI Doctor non-member",Sheet4!$C$24,0)</f>
        <v>0</v>
      </c>
      <c r="AO6">
        <f>IF(Delegates!$N7="Nurse, Practitioner and Allied Health Professional non-member",Sheet4!$C$25,0)</f>
        <v>0</v>
      </c>
      <c r="AP6">
        <f>IF(Delegates!O7="Yes",25,0)</f>
        <v>0</v>
      </c>
      <c r="AQ6">
        <f>IF(AND(Delegates!$H7="Yes",Delegates!$P7="FUSIC heart workshop"),175,0)</f>
        <v>0</v>
      </c>
      <c r="AR6">
        <f>IF(AND(Delegates!$H7="Yes",Delegates!$P7="FUSIC lung workshop"),175,0)</f>
        <v>0</v>
      </c>
      <c r="AS6">
        <f>IF(AND(Delegates!$H7="Yes",Delegates!$P7="Leadership workshop"),230,0)</f>
        <v>0</v>
      </c>
      <c r="AT6">
        <f>IF(AND(Delegates!$H7="Yes",Delegates!$P7="LEAG symposium"),230,0)</f>
        <v>0</v>
      </c>
      <c r="AU6">
        <f>IF(AND(Delegates!$H7="No",Delegates!$P7="FUSIC heart workshop"),285,0)</f>
        <v>0</v>
      </c>
      <c r="AV6">
        <f>IF(AND(Delegates!$H7="No",Delegates!$P7="FUSIC lung workshop"),285,0)</f>
        <v>0</v>
      </c>
      <c r="AW6">
        <f>IF(AND(Delegates!$H7="No",Delegates!$P7="Leadership workshop"),330,0)</f>
        <v>0</v>
      </c>
      <c r="AX6">
        <f>IF(AND(Delegates!$H7="No",Delegates!$P7="LEAG symposium"),330,0)</f>
        <v>0</v>
      </c>
      <c r="AY6">
        <f t="shared" si="0"/>
        <v>0</v>
      </c>
      <c r="AZ6">
        <f t="shared" si="1"/>
        <v>0</v>
      </c>
    </row>
    <row r="7" spans="1:52" x14ac:dyDescent="0.35">
      <c r="A7">
        <v>6</v>
      </c>
      <c r="B7">
        <f>IF(Delegates!$J8="Consultant, Associate Specialist and Attending member",Sheet4!$C$2,0)</f>
        <v>0</v>
      </c>
      <c r="C7">
        <f>IF(Delegates!$J8="Specialty Registrar and Specialty Doctor member",Sheet4!$C$3,0)</f>
        <v>0</v>
      </c>
      <c r="D7">
        <f>IF(Delegates!$J8="ACCS, Core Training, Foundation and MTI Doctor member",Sheet4!$C$4,0)</f>
        <v>0</v>
      </c>
      <c r="E7">
        <f>IF(Delegates!$J8="Nurse, Practitioner and Allied Health Professional member",Sheet4!$C$5,0)</f>
        <v>0</v>
      </c>
      <c r="F7">
        <f>IF(Delegates!$J8="Consultant, Associate Specialist and Attending non-member",Sheet4!$C$6,0)</f>
        <v>0</v>
      </c>
      <c r="G7">
        <f>IF(Delegates!$J8="Specialty Registrar and Specialty Doctor non-member",Sheet4!$C$7,0)</f>
        <v>0</v>
      </c>
      <c r="H7">
        <f>IF(Delegates!$J8="ACCS, Core Training, Foundation and MTI Doctor non-member",Sheet4!$C$8,0)</f>
        <v>0</v>
      </c>
      <c r="I7">
        <f>IF(Delegates!$J8="Nurse, Practitioner and Allied Health Professional non-member",Sheet4!$C$9,0)</f>
        <v>0</v>
      </c>
      <c r="J7">
        <f>IF(Delegates!$K8="Consultant, Associate Specialist and Attending member",Sheet4!$C$10,0)</f>
        <v>0</v>
      </c>
      <c r="K7">
        <f>IF(Delegates!$K8="Specialty Registrar and Specialty Doctor member",Sheet4!$C$11,0)</f>
        <v>0</v>
      </c>
      <c r="L7">
        <f>IF(Delegates!$K8="ACCS, Core Training, Foundation and MTI Doctor member",Sheet4!$C$12,0)</f>
        <v>0</v>
      </c>
      <c r="M7">
        <f>IF(Delegates!$K8="Nurse, Practitioner and Allied Health Professional member",Sheet4!$C$13,0)</f>
        <v>0</v>
      </c>
      <c r="N7">
        <f>IF(Delegates!$K8="Consultant, Associate Specialist and Attending non-member",Sheet4!$C$14,0)</f>
        <v>0</v>
      </c>
      <c r="O7">
        <f>IF(Delegates!$K8="Specialty Registrar and Specialty Doctor non-member",Sheet4!$C$15,0)</f>
        <v>0</v>
      </c>
      <c r="P7">
        <f>IF(Delegates!$K8="ACCS, Core Training, Foundation and MTI Doctor non-member",Sheet4!$C$16,0)</f>
        <v>0</v>
      </c>
      <c r="Q7">
        <f>IF(Delegates!$K8="Nurse, Practitioner and Allied Health Professional non-member",Sheet4!$C$17,0)</f>
        <v>0</v>
      </c>
      <c r="R7">
        <f>IF(Delegates!$L8="Consultant, Associate Specialist and Attending member",Sheet4!$C$10,0)</f>
        <v>0</v>
      </c>
      <c r="S7">
        <f>IF(Delegates!$L8="Specialty Registrar and Specialty Doctor member",Sheet4!$C$11,0)</f>
        <v>0</v>
      </c>
      <c r="T7">
        <f>IF(Delegates!$L8="ACCS, Core Training, Foundation and MTI Doctor member",Sheet4!$C$12,0)</f>
        <v>0</v>
      </c>
      <c r="U7">
        <f>IF(Delegates!$L8="Nurse, Practitioner and Allied Health Professional member",Sheet4!$C$13,0)</f>
        <v>0</v>
      </c>
      <c r="V7">
        <f>IF(Delegates!$L8="Consultant, Associate Specialist and Attending non-member",Sheet4!$C$14,0)</f>
        <v>0</v>
      </c>
      <c r="W7">
        <f>IF(Delegates!$L8="Specialty Registrar and Specialty Doctor non-member",Sheet4!$C$15,0)</f>
        <v>0</v>
      </c>
      <c r="X7">
        <f>IF(Delegates!$L8="ACCS, Core Training, Foundation and MTI Doctor non-member",Sheet4!$C$16,0)</f>
        <v>0</v>
      </c>
      <c r="Y7">
        <f>IF(Delegates!$L8="Nurse, Practitioner and Allied Health Professional non-member",Sheet4!$C$17,0)</f>
        <v>0</v>
      </c>
      <c r="Z7">
        <f>IF(Delegates!$M8="Consultant, Associate Specialist and Attending member",Sheet4!$C$10,0)</f>
        <v>0</v>
      </c>
      <c r="AA7">
        <f>IF(Delegates!$M8="Specialty Registrar and Specialty Doctor member",Sheet4!$C$11,0)</f>
        <v>0</v>
      </c>
      <c r="AB7">
        <f>IF(Delegates!$M8="ACCS, Core Training, Foundation and MTI Doctor member",Sheet4!$C$12,0)</f>
        <v>0</v>
      </c>
      <c r="AC7">
        <f>IF(Delegates!$M8="Nurse, Practitioner and Allied Health Professional member",Sheet4!$C$13,0)</f>
        <v>0</v>
      </c>
      <c r="AD7">
        <f>IF(Delegates!$M8="Consultant, Associate Specialist and Attending non-member",Sheet4!$C$14,0)</f>
        <v>0</v>
      </c>
      <c r="AE7">
        <f>IF(Delegates!$M8="Specialty Registrar and Specialty Doctor non-member",Sheet4!$C$15,0)</f>
        <v>0</v>
      </c>
      <c r="AF7">
        <f>IF(Delegates!$M8="ACCS, Core Training, Foundation and MTI Doctor non-member",Sheet4!$C$16,0)</f>
        <v>0</v>
      </c>
      <c r="AG7">
        <f>IF(Delegates!$M8="Nurse, Practitioner and Allied Health Professional non-member",Sheet4!$C$17,0)</f>
        <v>0</v>
      </c>
      <c r="AH7">
        <f>IF(Delegates!$N8="Consultant, Associate Specialist and Attending member",Sheet4!$C$18,0)</f>
        <v>0</v>
      </c>
      <c r="AI7">
        <f>IF(Delegates!$N8="Specialty Registrar and Specialty Doctor member",Sheet4!$C$19,0)</f>
        <v>0</v>
      </c>
      <c r="AJ7">
        <f>IF(Delegates!$N8="ACCS, Core Training, Foundation and MTI Doctor member",Sheet4!$C$20,0)</f>
        <v>0</v>
      </c>
      <c r="AK7">
        <f>IF(Delegates!$N8="Nurse, Practitioner and Allied Health Professional member",Sheet4!$C$21,0)</f>
        <v>0</v>
      </c>
      <c r="AL7">
        <f>IF(Delegates!$N8="Consultant, Associate Specialist and Attending non-member",Sheet4!$C$22,0)</f>
        <v>0</v>
      </c>
      <c r="AM7">
        <f>IF(Delegates!$N8="Specialty Registrar and Specialty Doctor non-member",Sheet4!$C$23,0)</f>
        <v>0</v>
      </c>
      <c r="AN7">
        <f>IF(Delegates!$N8="ACCS, Core Training, Foundation and MTI Doctor non-member",Sheet4!$C$24,0)</f>
        <v>0</v>
      </c>
      <c r="AO7">
        <f>IF(Delegates!$N8="Nurse, Practitioner and Allied Health Professional non-member",Sheet4!$C$25,0)</f>
        <v>0</v>
      </c>
      <c r="AP7">
        <f>IF(Delegates!O8="Yes",25,0)</f>
        <v>0</v>
      </c>
      <c r="AQ7">
        <f>IF(AND(Delegates!$H8="Yes",Delegates!$P8="FUSIC heart workshop"),175,0)</f>
        <v>0</v>
      </c>
      <c r="AR7">
        <f>IF(AND(Delegates!$H8="Yes",Delegates!$P8="FUSIC lung workshop"),175,0)</f>
        <v>0</v>
      </c>
      <c r="AS7">
        <f>IF(AND(Delegates!$H8="Yes",Delegates!$P8="Leadership workshop"),230,0)</f>
        <v>0</v>
      </c>
      <c r="AT7">
        <f>IF(AND(Delegates!$H8="Yes",Delegates!$P8="LEAG symposium"),230,0)</f>
        <v>0</v>
      </c>
      <c r="AU7">
        <f>IF(AND(Delegates!$H8="No",Delegates!$P8="FUSIC heart workshop"),285,0)</f>
        <v>0</v>
      </c>
      <c r="AV7">
        <f>IF(AND(Delegates!$H8="No",Delegates!$P8="FUSIC lung workshop"),285,0)</f>
        <v>0</v>
      </c>
      <c r="AW7">
        <f>IF(AND(Delegates!$H8="No",Delegates!$P8="Leadership workshop"),330,0)</f>
        <v>0</v>
      </c>
      <c r="AX7">
        <f>IF(AND(Delegates!$H8="No",Delegates!$P8="LEAG symposium"),330,0)</f>
        <v>0</v>
      </c>
      <c r="AY7">
        <f t="shared" si="0"/>
        <v>0</v>
      </c>
      <c r="AZ7">
        <f t="shared" si="1"/>
        <v>0</v>
      </c>
    </row>
    <row r="8" spans="1:52" x14ac:dyDescent="0.35">
      <c r="A8">
        <v>7</v>
      </c>
      <c r="B8">
        <f>IF(Delegates!$J9="Consultant, Associate Specialist and Attending member",Sheet4!$C$2,0)</f>
        <v>0</v>
      </c>
      <c r="C8">
        <f>IF(Delegates!$J9="Specialty Registrar and Specialty Doctor member",Sheet4!$C$3,0)</f>
        <v>0</v>
      </c>
      <c r="D8">
        <f>IF(Delegates!$J9="ACCS, Core Training, Foundation and MTI Doctor member",Sheet4!$C$4,0)</f>
        <v>0</v>
      </c>
      <c r="E8">
        <f>IF(Delegates!$J9="Nurse, Practitioner and Allied Health Professional member",Sheet4!$C$5,0)</f>
        <v>0</v>
      </c>
      <c r="F8">
        <f>IF(Delegates!$J9="Consultant, Associate Specialist and Attending non-member",Sheet4!$C$6,0)</f>
        <v>0</v>
      </c>
      <c r="G8">
        <f>IF(Delegates!$J9="Specialty Registrar and Specialty Doctor non-member",Sheet4!$C$7,0)</f>
        <v>0</v>
      </c>
      <c r="H8">
        <f>IF(Delegates!$J9="ACCS, Core Training, Foundation and MTI Doctor non-member",Sheet4!$C$8,0)</f>
        <v>0</v>
      </c>
      <c r="I8">
        <f>IF(Delegates!$J9="Nurse, Practitioner and Allied Health Professional non-member",Sheet4!$C$9,0)</f>
        <v>0</v>
      </c>
      <c r="J8">
        <f>IF(Delegates!$K9="Consultant, Associate Specialist and Attending member",Sheet4!$C$10,0)</f>
        <v>0</v>
      </c>
      <c r="K8">
        <f>IF(Delegates!$K9="Specialty Registrar and Specialty Doctor member",Sheet4!$C$11,0)</f>
        <v>0</v>
      </c>
      <c r="L8">
        <f>IF(Delegates!$K9="ACCS, Core Training, Foundation and MTI Doctor member",Sheet4!$C$12,0)</f>
        <v>0</v>
      </c>
      <c r="M8">
        <f>IF(Delegates!$K9="Nurse, Practitioner and Allied Health Professional member",Sheet4!$C$13,0)</f>
        <v>0</v>
      </c>
      <c r="N8">
        <f>IF(Delegates!$K9="Consultant, Associate Specialist and Attending non-member",Sheet4!$C$14,0)</f>
        <v>0</v>
      </c>
      <c r="O8">
        <f>IF(Delegates!$K9="Specialty Registrar and Specialty Doctor non-member",Sheet4!$C$15,0)</f>
        <v>0</v>
      </c>
      <c r="P8">
        <f>IF(Delegates!$K9="ACCS, Core Training, Foundation and MTI Doctor non-member",Sheet4!$C$16,0)</f>
        <v>0</v>
      </c>
      <c r="Q8">
        <f>IF(Delegates!$K9="Nurse, Practitioner and Allied Health Professional non-member",Sheet4!$C$17,0)</f>
        <v>0</v>
      </c>
      <c r="R8">
        <f>IF(Delegates!$L9="Consultant, Associate Specialist and Attending member",Sheet4!$C$10,0)</f>
        <v>0</v>
      </c>
      <c r="S8">
        <f>IF(Delegates!$L9="Specialty Registrar and Specialty Doctor member",Sheet4!$C$11,0)</f>
        <v>0</v>
      </c>
      <c r="T8">
        <f>IF(Delegates!$L9="ACCS, Core Training, Foundation and MTI Doctor member",Sheet4!$C$12,0)</f>
        <v>0</v>
      </c>
      <c r="U8">
        <f>IF(Delegates!$L9="Nurse, Practitioner and Allied Health Professional member",Sheet4!$C$13,0)</f>
        <v>0</v>
      </c>
      <c r="V8">
        <f>IF(Delegates!$L9="Consultant, Associate Specialist and Attending non-member",Sheet4!$C$14,0)</f>
        <v>0</v>
      </c>
      <c r="W8">
        <f>IF(Delegates!$L9="Specialty Registrar and Specialty Doctor non-member",Sheet4!$C$15,0)</f>
        <v>0</v>
      </c>
      <c r="X8">
        <f>IF(Delegates!$L9="ACCS, Core Training, Foundation and MTI Doctor non-member",Sheet4!$C$16,0)</f>
        <v>0</v>
      </c>
      <c r="Y8">
        <f>IF(Delegates!$L9="Nurse, Practitioner and Allied Health Professional non-member",Sheet4!$C$17,0)</f>
        <v>0</v>
      </c>
      <c r="Z8">
        <f>IF(Delegates!$M9="Consultant, Associate Specialist and Attending member",Sheet4!$C$10,0)</f>
        <v>0</v>
      </c>
      <c r="AA8">
        <f>IF(Delegates!$M9="Specialty Registrar and Specialty Doctor member",Sheet4!$C$11,0)</f>
        <v>0</v>
      </c>
      <c r="AB8">
        <f>IF(Delegates!$M9="ACCS, Core Training, Foundation and MTI Doctor member",Sheet4!$C$12,0)</f>
        <v>0</v>
      </c>
      <c r="AC8">
        <f>IF(Delegates!$M9="Nurse, Practitioner and Allied Health Professional member",Sheet4!$C$13,0)</f>
        <v>0</v>
      </c>
      <c r="AD8">
        <f>IF(Delegates!$M9="Consultant, Associate Specialist and Attending non-member",Sheet4!$C$14,0)</f>
        <v>0</v>
      </c>
      <c r="AE8">
        <f>IF(Delegates!$M9="Specialty Registrar and Specialty Doctor non-member",Sheet4!$C$15,0)</f>
        <v>0</v>
      </c>
      <c r="AF8">
        <f>IF(Delegates!$M9="ACCS, Core Training, Foundation and MTI Doctor non-member",Sheet4!$C$16,0)</f>
        <v>0</v>
      </c>
      <c r="AG8">
        <f>IF(Delegates!$M9="Nurse, Practitioner and Allied Health Professional non-member",Sheet4!$C$17,0)</f>
        <v>0</v>
      </c>
      <c r="AH8">
        <f>IF(Delegates!$N9="Consultant, Associate Specialist and Attending member",Sheet4!$C$18,0)</f>
        <v>0</v>
      </c>
      <c r="AI8">
        <f>IF(Delegates!$N9="Specialty Registrar and Specialty Doctor member",Sheet4!$C$19,0)</f>
        <v>0</v>
      </c>
      <c r="AJ8">
        <f>IF(Delegates!$N9="ACCS, Core Training, Foundation and MTI Doctor member",Sheet4!$C$20,0)</f>
        <v>0</v>
      </c>
      <c r="AK8">
        <f>IF(Delegates!$N9="Nurse, Practitioner and Allied Health Professional member",Sheet4!$C$21,0)</f>
        <v>0</v>
      </c>
      <c r="AL8">
        <f>IF(Delegates!$N9="Consultant, Associate Specialist and Attending non-member",Sheet4!$C$22,0)</f>
        <v>0</v>
      </c>
      <c r="AM8">
        <f>IF(Delegates!$N9="Specialty Registrar and Specialty Doctor non-member",Sheet4!$C$23,0)</f>
        <v>0</v>
      </c>
      <c r="AN8">
        <f>IF(Delegates!$N9="ACCS, Core Training, Foundation and MTI Doctor non-member",Sheet4!$C$24,0)</f>
        <v>0</v>
      </c>
      <c r="AO8">
        <f>IF(Delegates!$N9="Nurse, Practitioner and Allied Health Professional non-member",Sheet4!$C$25,0)</f>
        <v>0</v>
      </c>
      <c r="AP8">
        <f>IF(Delegates!O9="Yes",25,0)</f>
        <v>0</v>
      </c>
      <c r="AQ8">
        <f>IF(AND(Delegates!$H9="Yes",Delegates!$P9="FUSIC heart workshop"),175,0)</f>
        <v>0</v>
      </c>
      <c r="AR8">
        <f>IF(AND(Delegates!$H9="Yes",Delegates!$P9="FUSIC lung workshop"),175,0)</f>
        <v>0</v>
      </c>
      <c r="AS8">
        <f>IF(AND(Delegates!$H9="Yes",Delegates!$P9="Leadership workshop"),230,0)</f>
        <v>0</v>
      </c>
      <c r="AT8">
        <f>IF(AND(Delegates!$H9="Yes",Delegates!$P9="LEAG symposium"),230,0)</f>
        <v>0</v>
      </c>
      <c r="AU8">
        <f>IF(AND(Delegates!$H9="No",Delegates!$P9="FUSIC heart workshop"),285,0)</f>
        <v>0</v>
      </c>
      <c r="AV8">
        <f>IF(AND(Delegates!$H9="No",Delegates!$P9="FUSIC lung workshop"),285,0)</f>
        <v>0</v>
      </c>
      <c r="AW8">
        <f>IF(AND(Delegates!$H9="No",Delegates!$P9="Leadership workshop"),330,0)</f>
        <v>0</v>
      </c>
      <c r="AX8">
        <f>IF(AND(Delegates!$H9="No",Delegates!$P9="LEAG symposium"),330,0)</f>
        <v>0</v>
      </c>
      <c r="AY8">
        <f t="shared" si="0"/>
        <v>0</v>
      </c>
      <c r="AZ8">
        <f t="shared" si="1"/>
        <v>0</v>
      </c>
    </row>
    <row r="9" spans="1:52" x14ac:dyDescent="0.35">
      <c r="A9">
        <v>8</v>
      </c>
      <c r="B9">
        <f>IF(Delegates!$J10="Consultant, Associate Specialist and Attending member",Sheet4!$C$2,0)</f>
        <v>0</v>
      </c>
      <c r="C9">
        <f>IF(Delegates!$J10="Specialty Registrar and Specialty Doctor member",Sheet4!$C$3,0)</f>
        <v>0</v>
      </c>
      <c r="D9">
        <f>IF(Delegates!$J10="ACCS, Core Training, Foundation and MTI Doctor member",Sheet4!$C$4,0)</f>
        <v>0</v>
      </c>
      <c r="E9">
        <f>IF(Delegates!$J10="Nurse, Practitioner and Allied Health Professional member",Sheet4!$C$5,0)</f>
        <v>0</v>
      </c>
      <c r="F9">
        <f>IF(Delegates!$J10="Consultant, Associate Specialist and Attending non-member",Sheet4!$C$6,0)</f>
        <v>0</v>
      </c>
      <c r="G9">
        <f>IF(Delegates!$J10="Specialty Registrar and Specialty Doctor non-member",Sheet4!$C$7,0)</f>
        <v>0</v>
      </c>
      <c r="H9">
        <f>IF(Delegates!$J10="ACCS, Core Training, Foundation and MTI Doctor non-member",Sheet4!$C$8,0)</f>
        <v>0</v>
      </c>
      <c r="I9">
        <f>IF(Delegates!$J10="Nurse, Practitioner and Allied Health Professional non-member",Sheet4!$C$9,0)</f>
        <v>0</v>
      </c>
      <c r="J9">
        <f>IF(Delegates!$K10="Consultant, Associate Specialist and Attending member",Sheet4!$C$10,0)</f>
        <v>0</v>
      </c>
      <c r="K9">
        <f>IF(Delegates!$K10="Specialty Registrar and Specialty Doctor member",Sheet4!$C$11,0)</f>
        <v>0</v>
      </c>
      <c r="L9">
        <f>IF(Delegates!$K10="ACCS, Core Training, Foundation and MTI Doctor member",Sheet4!$C$12,0)</f>
        <v>0</v>
      </c>
      <c r="M9">
        <f>IF(Delegates!$K10="Nurse, Practitioner and Allied Health Professional member",Sheet4!$C$13,0)</f>
        <v>0</v>
      </c>
      <c r="N9">
        <f>IF(Delegates!$K10="Consultant, Associate Specialist and Attending non-member",Sheet4!$C$14,0)</f>
        <v>0</v>
      </c>
      <c r="O9">
        <f>IF(Delegates!$K10="Specialty Registrar and Specialty Doctor non-member",Sheet4!$C$15,0)</f>
        <v>0</v>
      </c>
      <c r="P9">
        <f>IF(Delegates!$K10="ACCS, Core Training, Foundation and MTI Doctor non-member",Sheet4!$C$16,0)</f>
        <v>0</v>
      </c>
      <c r="Q9">
        <f>IF(Delegates!$K10="Nurse, Practitioner and Allied Health Professional non-member",Sheet4!$C$17,0)</f>
        <v>0</v>
      </c>
      <c r="R9">
        <f>IF(Delegates!$L10="Consultant, Associate Specialist and Attending member",Sheet4!$C$10,0)</f>
        <v>0</v>
      </c>
      <c r="S9">
        <f>IF(Delegates!$L10="Specialty Registrar and Specialty Doctor member",Sheet4!$C$11,0)</f>
        <v>0</v>
      </c>
      <c r="T9">
        <f>IF(Delegates!$L10="ACCS, Core Training, Foundation and MTI Doctor member",Sheet4!$C$12,0)</f>
        <v>0</v>
      </c>
      <c r="U9">
        <f>IF(Delegates!$L10="Nurse, Practitioner and Allied Health Professional member",Sheet4!$C$13,0)</f>
        <v>0</v>
      </c>
      <c r="V9">
        <f>IF(Delegates!$L10="Consultant, Associate Specialist and Attending non-member",Sheet4!$C$14,0)</f>
        <v>0</v>
      </c>
      <c r="W9">
        <f>IF(Delegates!$L10="Specialty Registrar and Specialty Doctor non-member",Sheet4!$C$15,0)</f>
        <v>0</v>
      </c>
      <c r="X9">
        <f>IF(Delegates!$L10="ACCS, Core Training, Foundation and MTI Doctor non-member",Sheet4!$C$16,0)</f>
        <v>0</v>
      </c>
      <c r="Y9">
        <f>IF(Delegates!$L10="Nurse, Practitioner and Allied Health Professional non-member",Sheet4!$C$17,0)</f>
        <v>0</v>
      </c>
      <c r="Z9">
        <f>IF(Delegates!$M10="Consultant, Associate Specialist and Attending member",Sheet4!$C$10,0)</f>
        <v>0</v>
      </c>
      <c r="AA9">
        <f>IF(Delegates!$M10="Specialty Registrar and Specialty Doctor member",Sheet4!$C$11,0)</f>
        <v>0</v>
      </c>
      <c r="AB9">
        <f>IF(Delegates!$M10="ACCS, Core Training, Foundation and MTI Doctor member",Sheet4!$C$12,0)</f>
        <v>0</v>
      </c>
      <c r="AC9">
        <f>IF(Delegates!$M10="Nurse, Practitioner and Allied Health Professional member",Sheet4!$C$13,0)</f>
        <v>0</v>
      </c>
      <c r="AD9">
        <f>IF(Delegates!$M10="Consultant, Associate Specialist and Attending non-member",Sheet4!$C$14,0)</f>
        <v>0</v>
      </c>
      <c r="AE9">
        <f>IF(Delegates!$M10="Specialty Registrar and Specialty Doctor non-member",Sheet4!$C$15,0)</f>
        <v>0</v>
      </c>
      <c r="AF9">
        <f>IF(Delegates!$M10="ACCS, Core Training, Foundation and MTI Doctor non-member",Sheet4!$C$16,0)</f>
        <v>0</v>
      </c>
      <c r="AG9">
        <f>IF(Delegates!$M10="Nurse, Practitioner and Allied Health Professional non-member",Sheet4!$C$17,0)</f>
        <v>0</v>
      </c>
      <c r="AH9">
        <f>IF(Delegates!$N10="Consultant, Associate Specialist and Attending member",Sheet4!$C$18,0)</f>
        <v>0</v>
      </c>
      <c r="AI9">
        <f>IF(Delegates!$N10="Specialty Registrar and Specialty Doctor member",Sheet4!$C$19,0)</f>
        <v>0</v>
      </c>
      <c r="AJ9">
        <f>IF(Delegates!$N10="ACCS, Core Training, Foundation and MTI Doctor member",Sheet4!$C$20,0)</f>
        <v>0</v>
      </c>
      <c r="AK9">
        <f>IF(Delegates!$N10="Nurse, Practitioner and Allied Health Professional member",Sheet4!$C$21,0)</f>
        <v>0</v>
      </c>
      <c r="AL9">
        <f>IF(Delegates!$N10="Consultant, Associate Specialist and Attending non-member",Sheet4!$C$22,0)</f>
        <v>0</v>
      </c>
      <c r="AM9">
        <f>IF(Delegates!$N10="Specialty Registrar and Specialty Doctor non-member",Sheet4!$C$23,0)</f>
        <v>0</v>
      </c>
      <c r="AN9">
        <f>IF(Delegates!$N10="ACCS, Core Training, Foundation and MTI Doctor non-member",Sheet4!$C$24,0)</f>
        <v>0</v>
      </c>
      <c r="AO9">
        <f>IF(Delegates!$N10="Nurse, Practitioner and Allied Health Professional non-member",Sheet4!$C$25,0)</f>
        <v>0</v>
      </c>
      <c r="AP9">
        <f>IF(Delegates!O10="Yes",25,0)</f>
        <v>0</v>
      </c>
      <c r="AQ9">
        <f>IF(AND(Delegates!$H10="Yes",Delegates!$P10="FUSIC heart workshop"),175,0)</f>
        <v>0</v>
      </c>
      <c r="AR9">
        <f>IF(AND(Delegates!$H10="Yes",Delegates!$P10="FUSIC lung workshop"),175,0)</f>
        <v>0</v>
      </c>
      <c r="AS9">
        <f>IF(AND(Delegates!$H10="Yes",Delegates!$P10="Leadership workshop"),230,0)</f>
        <v>0</v>
      </c>
      <c r="AT9">
        <f>IF(AND(Delegates!$H10="Yes",Delegates!$P10="LEAG symposium"),230,0)</f>
        <v>0</v>
      </c>
      <c r="AU9">
        <f>IF(AND(Delegates!$H10="No",Delegates!$P10="FUSIC heart workshop"),285,0)</f>
        <v>0</v>
      </c>
      <c r="AV9">
        <f>IF(AND(Delegates!$H10="No",Delegates!$P10="FUSIC lung workshop"),285,0)</f>
        <v>0</v>
      </c>
      <c r="AW9">
        <f>IF(AND(Delegates!$H10="No",Delegates!$P10="Leadership workshop"),330,0)</f>
        <v>0</v>
      </c>
      <c r="AX9">
        <f>IF(AND(Delegates!$H10="No",Delegates!$P10="LEAG symposium"),330,0)</f>
        <v>0</v>
      </c>
      <c r="AY9">
        <f t="shared" si="0"/>
        <v>0</v>
      </c>
      <c r="AZ9">
        <f t="shared" si="1"/>
        <v>0</v>
      </c>
    </row>
    <row r="10" spans="1:52" x14ac:dyDescent="0.35">
      <c r="A10">
        <v>9</v>
      </c>
      <c r="B10">
        <f>IF(Delegates!$J11="Consultant, Associate Specialist and Attending member",Sheet4!$C$2,0)</f>
        <v>0</v>
      </c>
      <c r="C10">
        <f>IF(Delegates!$J11="Specialty Registrar and Specialty Doctor member",Sheet4!$C$3,0)</f>
        <v>0</v>
      </c>
      <c r="D10">
        <f>IF(Delegates!$J11="ACCS, Core Training, Foundation and MTI Doctor member",Sheet4!$C$4,0)</f>
        <v>0</v>
      </c>
      <c r="E10">
        <f>IF(Delegates!$J11="Nurse, Practitioner and Allied Health Professional member",Sheet4!$C$5,0)</f>
        <v>0</v>
      </c>
      <c r="F10">
        <f>IF(Delegates!$J11="Consultant, Associate Specialist and Attending non-member",Sheet4!$C$6,0)</f>
        <v>0</v>
      </c>
      <c r="G10">
        <f>IF(Delegates!$J11="Specialty Registrar and Specialty Doctor non-member",Sheet4!$C$7,0)</f>
        <v>0</v>
      </c>
      <c r="H10">
        <f>IF(Delegates!$J11="ACCS, Core Training, Foundation and MTI Doctor non-member",Sheet4!$C$8,0)</f>
        <v>0</v>
      </c>
      <c r="I10">
        <f>IF(Delegates!$J11="Nurse, Practitioner and Allied Health Professional non-member",Sheet4!$C$9,0)</f>
        <v>0</v>
      </c>
      <c r="J10">
        <f>IF(Delegates!$K11="Consultant, Associate Specialist and Attending member",Sheet4!$C$10,0)</f>
        <v>0</v>
      </c>
      <c r="K10">
        <f>IF(Delegates!$K11="Specialty Registrar and Specialty Doctor member",Sheet4!$C$11,0)</f>
        <v>0</v>
      </c>
      <c r="L10">
        <f>IF(Delegates!$K11="ACCS, Core Training, Foundation and MTI Doctor member",Sheet4!$C$12,0)</f>
        <v>0</v>
      </c>
      <c r="M10">
        <f>IF(Delegates!$K11="Nurse, Practitioner and Allied Health Professional member",Sheet4!$C$13,0)</f>
        <v>0</v>
      </c>
      <c r="N10">
        <f>IF(Delegates!$K11="Consultant, Associate Specialist and Attending non-member",Sheet4!$C$14,0)</f>
        <v>0</v>
      </c>
      <c r="O10">
        <f>IF(Delegates!$K11="Specialty Registrar and Specialty Doctor non-member",Sheet4!$C$15,0)</f>
        <v>0</v>
      </c>
      <c r="P10">
        <f>IF(Delegates!$K11="ACCS, Core Training, Foundation and MTI Doctor non-member",Sheet4!$C$16,0)</f>
        <v>0</v>
      </c>
      <c r="Q10">
        <f>IF(Delegates!$K11="Nurse, Practitioner and Allied Health Professional non-member",Sheet4!$C$17,0)</f>
        <v>0</v>
      </c>
      <c r="R10">
        <f>IF(Delegates!$L11="Consultant, Associate Specialist and Attending member",Sheet4!$C$10,0)</f>
        <v>0</v>
      </c>
      <c r="S10">
        <f>IF(Delegates!$L11="Specialty Registrar and Specialty Doctor member",Sheet4!$C$11,0)</f>
        <v>0</v>
      </c>
      <c r="T10">
        <f>IF(Delegates!$L11="ACCS, Core Training, Foundation and MTI Doctor member",Sheet4!$C$12,0)</f>
        <v>0</v>
      </c>
      <c r="U10">
        <f>IF(Delegates!$L11="Nurse, Practitioner and Allied Health Professional member",Sheet4!$C$13,0)</f>
        <v>0</v>
      </c>
      <c r="V10">
        <f>IF(Delegates!$L11="Consultant, Associate Specialist and Attending non-member",Sheet4!$C$14,0)</f>
        <v>0</v>
      </c>
      <c r="W10">
        <f>IF(Delegates!$L11="Specialty Registrar and Specialty Doctor non-member",Sheet4!$C$15,0)</f>
        <v>0</v>
      </c>
      <c r="X10">
        <f>IF(Delegates!$L11="ACCS, Core Training, Foundation and MTI Doctor non-member",Sheet4!$C$16,0)</f>
        <v>0</v>
      </c>
      <c r="Y10">
        <f>IF(Delegates!$L11="Nurse, Practitioner and Allied Health Professional non-member",Sheet4!$C$17,0)</f>
        <v>0</v>
      </c>
      <c r="Z10">
        <f>IF(Delegates!$M11="Consultant, Associate Specialist and Attending member",Sheet4!$C$10,0)</f>
        <v>0</v>
      </c>
      <c r="AA10">
        <f>IF(Delegates!$M11="Specialty Registrar and Specialty Doctor member",Sheet4!$C$11,0)</f>
        <v>0</v>
      </c>
      <c r="AB10">
        <f>IF(Delegates!$M11="ACCS, Core Training, Foundation and MTI Doctor member",Sheet4!$C$12,0)</f>
        <v>0</v>
      </c>
      <c r="AC10">
        <f>IF(Delegates!$M11="Nurse, Practitioner and Allied Health Professional member",Sheet4!$C$13,0)</f>
        <v>0</v>
      </c>
      <c r="AD10">
        <f>IF(Delegates!$M11="Consultant, Associate Specialist and Attending non-member",Sheet4!$C$14,0)</f>
        <v>0</v>
      </c>
      <c r="AE10">
        <f>IF(Delegates!$M11="Specialty Registrar and Specialty Doctor non-member",Sheet4!$C$15,0)</f>
        <v>0</v>
      </c>
      <c r="AF10">
        <f>IF(Delegates!$M11="ACCS, Core Training, Foundation and MTI Doctor non-member",Sheet4!$C$16,0)</f>
        <v>0</v>
      </c>
      <c r="AG10">
        <f>IF(Delegates!$M11="Nurse, Practitioner and Allied Health Professional non-member",Sheet4!$C$17,0)</f>
        <v>0</v>
      </c>
      <c r="AH10">
        <f>IF(Delegates!$N11="Consultant, Associate Specialist and Attending member",Sheet4!$C$18,0)</f>
        <v>0</v>
      </c>
      <c r="AI10">
        <f>IF(Delegates!$N11="Specialty Registrar and Specialty Doctor member",Sheet4!$C$19,0)</f>
        <v>0</v>
      </c>
      <c r="AJ10">
        <f>IF(Delegates!$N11="ACCS, Core Training, Foundation and MTI Doctor member",Sheet4!$C$20,0)</f>
        <v>0</v>
      </c>
      <c r="AK10">
        <f>IF(Delegates!$N11="Nurse, Practitioner and Allied Health Professional member",Sheet4!$C$21,0)</f>
        <v>0</v>
      </c>
      <c r="AL10">
        <f>IF(Delegates!$N11="Consultant, Associate Specialist and Attending non-member",Sheet4!$C$22,0)</f>
        <v>0</v>
      </c>
      <c r="AM10">
        <f>IF(Delegates!$N11="Specialty Registrar and Specialty Doctor non-member",Sheet4!$C$23,0)</f>
        <v>0</v>
      </c>
      <c r="AN10">
        <f>IF(Delegates!$N11="ACCS, Core Training, Foundation and MTI Doctor non-member",Sheet4!$C$24,0)</f>
        <v>0</v>
      </c>
      <c r="AO10">
        <f>IF(Delegates!$N11="Nurse, Practitioner and Allied Health Professional non-member",Sheet4!$C$25,0)</f>
        <v>0</v>
      </c>
      <c r="AP10">
        <f>IF(Delegates!O11="Yes",25,0)</f>
        <v>0</v>
      </c>
      <c r="AQ10">
        <f>IF(AND(Delegates!$H11="Yes",Delegates!$P11="FUSIC heart workshop"),175,0)</f>
        <v>0</v>
      </c>
      <c r="AR10">
        <f>IF(AND(Delegates!$H11="Yes",Delegates!$P11="FUSIC lung workshop"),175,0)</f>
        <v>0</v>
      </c>
      <c r="AS10">
        <f>IF(AND(Delegates!$H11="Yes",Delegates!$P11="Leadership workshop"),230,0)</f>
        <v>0</v>
      </c>
      <c r="AT10">
        <f>IF(AND(Delegates!$H11="Yes",Delegates!$P11="LEAG symposium"),230,0)</f>
        <v>0</v>
      </c>
      <c r="AU10">
        <f>IF(AND(Delegates!$H11="No",Delegates!$P11="FUSIC heart workshop"),285,0)</f>
        <v>0</v>
      </c>
      <c r="AV10">
        <f>IF(AND(Delegates!$H11="No",Delegates!$P11="FUSIC lung workshop"),285,0)</f>
        <v>0</v>
      </c>
      <c r="AW10">
        <f>IF(AND(Delegates!$H11="No",Delegates!$P11="Leadership workshop"),330,0)</f>
        <v>0</v>
      </c>
      <c r="AX10">
        <f>IF(AND(Delegates!$H11="No",Delegates!$P11="LEAG symposium"),330,0)</f>
        <v>0</v>
      </c>
      <c r="AY10">
        <f t="shared" si="0"/>
        <v>0</v>
      </c>
      <c r="AZ10">
        <f t="shared" si="1"/>
        <v>0</v>
      </c>
    </row>
    <row r="11" spans="1:52" x14ac:dyDescent="0.35">
      <c r="A11">
        <v>10</v>
      </c>
      <c r="B11">
        <f>IF(Delegates!$J12="Consultant, Associate Specialist and Attending member",Sheet4!$C$2,0)</f>
        <v>0</v>
      </c>
      <c r="C11">
        <f>IF(Delegates!$J12="Specialty Registrar and Specialty Doctor member",Sheet4!$C$3,0)</f>
        <v>0</v>
      </c>
      <c r="D11">
        <f>IF(Delegates!$J12="ACCS, Core Training, Foundation and MTI Doctor member",Sheet4!$C$4,0)</f>
        <v>0</v>
      </c>
      <c r="E11">
        <f>IF(Delegates!$J12="Nurse, Practitioner and Allied Health Professional member",Sheet4!$C$5,0)</f>
        <v>0</v>
      </c>
      <c r="F11">
        <f>IF(Delegates!$J12="Consultant, Associate Specialist and Attending non-member",Sheet4!$C$6,0)</f>
        <v>0</v>
      </c>
      <c r="G11">
        <f>IF(Delegates!$J12="Specialty Registrar and Specialty Doctor non-member",Sheet4!$C$7,0)</f>
        <v>0</v>
      </c>
      <c r="H11">
        <f>IF(Delegates!$J12="ACCS, Core Training, Foundation and MTI Doctor non-member",Sheet4!$C$8,0)</f>
        <v>0</v>
      </c>
      <c r="I11">
        <f>IF(Delegates!$J12="Nurse, Practitioner and Allied Health Professional non-member",Sheet4!$C$9,0)</f>
        <v>0</v>
      </c>
      <c r="J11">
        <f>IF(Delegates!$K12="Consultant, Associate Specialist and Attending member",Sheet4!$C$10,0)</f>
        <v>0</v>
      </c>
      <c r="K11">
        <f>IF(Delegates!$K12="Specialty Registrar and Specialty Doctor member",Sheet4!$C$11,0)</f>
        <v>0</v>
      </c>
      <c r="L11">
        <f>IF(Delegates!$K12="ACCS, Core Training, Foundation and MTI Doctor member",Sheet4!$C$12,0)</f>
        <v>0</v>
      </c>
      <c r="M11">
        <f>IF(Delegates!$K12="Nurse, Practitioner and Allied Health Professional member",Sheet4!$C$13,0)</f>
        <v>0</v>
      </c>
      <c r="N11">
        <f>IF(Delegates!$K12="Consultant, Associate Specialist and Attending non-member",Sheet4!$C$14,0)</f>
        <v>0</v>
      </c>
      <c r="O11">
        <f>IF(Delegates!$K12="Specialty Registrar and Specialty Doctor non-member",Sheet4!$C$15,0)</f>
        <v>0</v>
      </c>
      <c r="P11">
        <f>IF(Delegates!$K12="ACCS, Core Training, Foundation and MTI Doctor non-member",Sheet4!$C$16,0)</f>
        <v>0</v>
      </c>
      <c r="Q11">
        <f>IF(Delegates!$K12="Nurse, Practitioner and Allied Health Professional non-member",Sheet4!$C$17,0)</f>
        <v>0</v>
      </c>
      <c r="R11">
        <f>IF(Delegates!$L12="Consultant, Associate Specialist and Attending member",Sheet4!$C$10,0)</f>
        <v>0</v>
      </c>
      <c r="S11">
        <f>IF(Delegates!$L12="Specialty Registrar and Specialty Doctor member",Sheet4!$C$11,0)</f>
        <v>0</v>
      </c>
      <c r="T11">
        <f>IF(Delegates!$L12="ACCS, Core Training, Foundation and MTI Doctor member",Sheet4!$C$12,0)</f>
        <v>0</v>
      </c>
      <c r="U11">
        <f>IF(Delegates!$L12="Nurse, Practitioner and Allied Health Professional member",Sheet4!$C$13,0)</f>
        <v>0</v>
      </c>
      <c r="V11">
        <f>IF(Delegates!$L12="Consultant, Associate Specialist and Attending non-member",Sheet4!$C$14,0)</f>
        <v>0</v>
      </c>
      <c r="W11">
        <f>IF(Delegates!$L12="Specialty Registrar and Specialty Doctor non-member",Sheet4!$C$15,0)</f>
        <v>0</v>
      </c>
      <c r="X11">
        <f>IF(Delegates!$L12="ACCS, Core Training, Foundation and MTI Doctor non-member",Sheet4!$C$16,0)</f>
        <v>0</v>
      </c>
      <c r="Y11">
        <f>IF(Delegates!$L12="Nurse, Practitioner and Allied Health Professional non-member",Sheet4!$C$17,0)</f>
        <v>0</v>
      </c>
      <c r="Z11">
        <f>IF(Delegates!$M12="Consultant, Associate Specialist and Attending member",Sheet4!$C$10,0)</f>
        <v>0</v>
      </c>
      <c r="AA11">
        <f>IF(Delegates!$M12="Specialty Registrar and Specialty Doctor member",Sheet4!$C$11,0)</f>
        <v>0</v>
      </c>
      <c r="AB11">
        <f>IF(Delegates!$M12="ACCS, Core Training, Foundation and MTI Doctor member",Sheet4!$C$12,0)</f>
        <v>0</v>
      </c>
      <c r="AC11">
        <f>IF(Delegates!$M12="Nurse, Practitioner and Allied Health Professional member",Sheet4!$C$13,0)</f>
        <v>0</v>
      </c>
      <c r="AD11">
        <f>IF(Delegates!$M12="Consultant, Associate Specialist and Attending non-member",Sheet4!$C$14,0)</f>
        <v>0</v>
      </c>
      <c r="AE11">
        <f>IF(Delegates!$M12="Specialty Registrar and Specialty Doctor non-member",Sheet4!$C$15,0)</f>
        <v>0</v>
      </c>
      <c r="AF11">
        <f>IF(Delegates!$M12="ACCS, Core Training, Foundation and MTI Doctor non-member",Sheet4!$C$16,0)</f>
        <v>0</v>
      </c>
      <c r="AG11">
        <f>IF(Delegates!$M12="Nurse, Practitioner and Allied Health Professional non-member",Sheet4!$C$17,0)</f>
        <v>0</v>
      </c>
      <c r="AH11">
        <f>IF(Delegates!$N12="Consultant, Associate Specialist and Attending member",Sheet4!$C$18,0)</f>
        <v>0</v>
      </c>
      <c r="AI11">
        <f>IF(Delegates!$N12="Specialty Registrar and Specialty Doctor member",Sheet4!$C$19,0)</f>
        <v>0</v>
      </c>
      <c r="AJ11">
        <f>IF(Delegates!$N12="ACCS, Core Training, Foundation and MTI Doctor member",Sheet4!$C$20,0)</f>
        <v>0</v>
      </c>
      <c r="AK11">
        <f>IF(Delegates!$N12="Nurse, Practitioner and Allied Health Professional member",Sheet4!$C$21,0)</f>
        <v>0</v>
      </c>
      <c r="AL11">
        <f>IF(Delegates!$N12="Consultant, Associate Specialist and Attending non-member",Sheet4!$C$22,0)</f>
        <v>0</v>
      </c>
      <c r="AM11">
        <f>IF(Delegates!$N12="Specialty Registrar and Specialty Doctor non-member",Sheet4!$C$23,0)</f>
        <v>0</v>
      </c>
      <c r="AN11">
        <f>IF(Delegates!$N12="ACCS, Core Training, Foundation and MTI Doctor non-member",Sheet4!$C$24,0)</f>
        <v>0</v>
      </c>
      <c r="AO11">
        <f>IF(Delegates!$N12="Nurse, Practitioner and Allied Health Professional non-member",Sheet4!$C$25,0)</f>
        <v>0</v>
      </c>
      <c r="AP11">
        <f>IF(Delegates!O12="Yes",25,0)</f>
        <v>0</v>
      </c>
      <c r="AQ11">
        <f>IF(AND(Delegates!$H12="Yes",Delegates!$P12="FUSIC heart workshop"),175,0)</f>
        <v>0</v>
      </c>
      <c r="AR11">
        <f>IF(AND(Delegates!$H12="Yes",Delegates!$P12="FUSIC lung workshop"),175,0)</f>
        <v>0</v>
      </c>
      <c r="AS11">
        <f>IF(AND(Delegates!$H12="Yes",Delegates!$P12="Leadership workshop"),230,0)</f>
        <v>0</v>
      </c>
      <c r="AT11">
        <f>IF(AND(Delegates!$H12="Yes",Delegates!$P12="LEAG symposium"),230,0)</f>
        <v>0</v>
      </c>
      <c r="AU11">
        <f>IF(AND(Delegates!$H12="No",Delegates!$P12="FUSIC heart workshop"),285,0)</f>
        <v>0</v>
      </c>
      <c r="AV11">
        <f>IF(AND(Delegates!$H12="No",Delegates!$P12="FUSIC lung workshop"),285,0)</f>
        <v>0</v>
      </c>
      <c r="AW11">
        <f>IF(AND(Delegates!$H12="No",Delegates!$P12="Leadership workshop"),330,0)</f>
        <v>0</v>
      </c>
      <c r="AX11">
        <f>IF(AND(Delegates!$H12="No",Delegates!$P12="LEAG symposium"),330,0)</f>
        <v>0</v>
      </c>
      <c r="AY11">
        <f t="shared" si="0"/>
        <v>0</v>
      </c>
      <c r="AZ11">
        <f t="shared" si="1"/>
        <v>0</v>
      </c>
    </row>
    <row r="12" spans="1:52" x14ac:dyDescent="0.35">
      <c r="A12">
        <v>11</v>
      </c>
      <c r="B12">
        <f>IF(Delegates!$J13="Consultant, Associate Specialist and Attending member",Sheet4!$C$2,0)</f>
        <v>0</v>
      </c>
      <c r="C12">
        <f>IF(Delegates!$J13="Specialty Registrar and Specialty Doctor member",Sheet4!$C$3,0)</f>
        <v>0</v>
      </c>
      <c r="D12">
        <f>IF(Delegates!$J13="ACCS, Core Training, Foundation and MTI Doctor member",Sheet4!$C$4,0)</f>
        <v>0</v>
      </c>
      <c r="E12">
        <f>IF(Delegates!$J13="Nurse, Practitioner and Allied Health Professional member",Sheet4!$C$5,0)</f>
        <v>0</v>
      </c>
      <c r="F12">
        <f>IF(Delegates!$J13="Consultant, Associate Specialist and Attending non-member",Sheet4!$C$6,0)</f>
        <v>0</v>
      </c>
      <c r="G12">
        <f>IF(Delegates!$J13="Specialty Registrar and Specialty Doctor non-member",Sheet4!$C$7,0)</f>
        <v>0</v>
      </c>
      <c r="H12">
        <f>IF(Delegates!$J13="ACCS, Core Training, Foundation and MTI Doctor non-member",Sheet4!$C$8,0)</f>
        <v>0</v>
      </c>
      <c r="I12">
        <f>IF(Delegates!$J13="Nurse, Practitioner and Allied Health Professional non-member",Sheet4!$C$9,0)</f>
        <v>0</v>
      </c>
      <c r="J12">
        <f>IF(Delegates!$K13="Consultant, Associate Specialist and Attending member",Sheet4!$C$10,0)</f>
        <v>0</v>
      </c>
      <c r="K12">
        <f>IF(Delegates!$K13="Specialty Registrar and Specialty Doctor member",Sheet4!$C$11,0)</f>
        <v>0</v>
      </c>
      <c r="L12">
        <f>IF(Delegates!$K13="ACCS, Core Training, Foundation and MTI Doctor member",Sheet4!$C$12,0)</f>
        <v>0</v>
      </c>
      <c r="M12">
        <f>IF(Delegates!$K13="Nurse, Practitioner and Allied Health Professional member",Sheet4!$C$13,0)</f>
        <v>0</v>
      </c>
      <c r="N12">
        <f>IF(Delegates!$K13="Consultant, Associate Specialist and Attending non-member",Sheet4!$C$14,0)</f>
        <v>0</v>
      </c>
      <c r="O12">
        <f>IF(Delegates!$K13="Specialty Registrar and Specialty Doctor non-member",Sheet4!$C$15,0)</f>
        <v>0</v>
      </c>
      <c r="P12">
        <f>IF(Delegates!$K13="ACCS, Core Training, Foundation and MTI Doctor non-member",Sheet4!$C$16,0)</f>
        <v>0</v>
      </c>
      <c r="Q12">
        <f>IF(Delegates!$K13="Nurse, Practitioner and Allied Health Professional non-member",Sheet4!$C$17,0)</f>
        <v>0</v>
      </c>
      <c r="R12">
        <f>IF(Delegates!$L13="Consultant, Associate Specialist and Attending member",Sheet4!$C$10,0)</f>
        <v>0</v>
      </c>
      <c r="S12">
        <f>IF(Delegates!$L13="Specialty Registrar and Specialty Doctor member",Sheet4!$C$11,0)</f>
        <v>0</v>
      </c>
      <c r="T12">
        <f>IF(Delegates!$L13="ACCS, Core Training, Foundation and MTI Doctor member",Sheet4!$C$12,0)</f>
        <v>0</v>
      </c>
      <c r="U12">
        <f>IF(Delegates!$L13="Nurse, Practitioner and Allied Health Professional member",Sheet4!$C$13,0)</f>
        <v>0</v>
      </c>
      <c r="V12">
        <f>IF(Delegates!$L13="Consultant, Associate Specialist and Attending non-member",Sheet4!$C$14,0)</f>
        <v>0</v>
      </c>
      <c r="W12">
        <f>IF(Delegates!$L13="Specialty Registrar and Specialty Doctor non-member",Sheet4!$C$15,0)</f>
        <v>0</v>
      </c>
      <c r="X12">
        <f>IF(Delegates!$L13="ACCS, Core Training, Foundation and MTI Doctor non-member",Sheet4!$C$16,0)</f>
        <v>0</v>
      </c>
      <c r="Y12">
        <f>IF(Delegates!$L13="Nurse, Practitioner and Allied Health Professional non-member",Sheet4!$C$17,0)</f>
        <v>0</v>
      </c>
      <c r="Z12">
        <f>IF(Delegates!$M13="Consultant, Associate Specialist and Attending member",Sheet4!$C$10,0)</f>
        <v>0</v>
      </c>
      <c r="AA12">
        <f>IF(Delegates!$M13="Specialty Registrar and Specialty Doctor member",Sheet4!$C$11,0)</f>
        <v>0</v>
      </c>
      <c r="AB12">
        <f>IF(Delegates!$M13="ACCS, Core Training, Foundation and MTI Doctor member",Sheet4!$C$12,0)</f>
        <v>0</v>
      </c>
      <c r="AC12">
        <f>IF(Delegates!$M13="Nurse, Practitioner and Allied Health Professional member",Sheet4!$C$13,0)</f>
        <v>0</v>
      </c>
      <c r="AD12">
        <f>IF(Delegates!$M13="Consultant, Associate Specialist and Attending non-member",Sheet4!$C$14,0)</f>
        <v>0</v>
      </c>
      <c r="AE12">
        <f>IF(Delegates!$M13="Specialty Registrar and Specialty Doctor non-member",Sheet4!$C$15,0)</f>
        <v>0</v>
      </c>
      <c r="AF12">
        <f>IF(Delegates!$M13="ACCS, Core Training, Foundation and MTI Doctor non-member",Sheet4!$C$16,0)</f>
        <v>0</v>
      </c>
      <c r="AG12">
        <f>IF(Delegates!$M13="Nurse, Practitioner and Allied Health Professional non-member",Sheet4!$C$17,0)</f>
        <v>0</v>
      </c>
      <c r="AH12">
        <f>IF(Delegates!$N13="Consultant, Associate Specialist and Attending member",Sheet4!$C$18,0)</f>
        <v>0</v>
      </c>
      <c r="AI12">
        <f>IF(Delegates!$N13="Specialty Registrar and Specialty Doctor member",Sheet4!$C$19,0)</f>
        <v>0</v>
      </c>
      <c r="AJ12">
        <f>IF(Delegates!$N13="ACCS, Core Training, Foundation and MTI Doctor member",Sheet4!$C$20,0)</f>
        <v>0</v>
      </c>
      <c r="AK12">
        <f>IF(Delegates!$N13="Nurse, Practitioner and Allied Health Professional member",Sheet4!$C$21,0)</f>
        <v>0</v>
      </c>
      <c r="AL12">
        <f>IF(Delegates!$N13="Consultant, Associate Specialist and Attending non-member",Sheet4!$C$22,0)</f>
        <v>0</v>
      </c>
      <c r="AM12">
        <f>IF(Delegates!$N13="Specialty Registrar and Specialty Doctor non-member",Sheet4!$C$23,0)</f>
        <v>0</v>
      </c>
      <c r="AN12">
        <f>IF(Delegates!$N13="ACCS, Core Training, Foundation and MTI Doctor non-member",Sheet4!$C$24,0)</f>
        <v>0</v>
      </c>
      <c r="AO12">
        <f>IF(Delegates!$N13="Nurse, Practitioner and Allied Health Professional non-member",Sheet4!$C$25,0)</f>
        <v>0</v>
      </c>
      <c r="AP12">
        <f>IF(Delegates!O13="Yes",25,0)</f>
        <v>0</v>
      </c>
      <c r="AQ12">
        <f>IF(AND(Delegates!$H13="Yes",Delegates!$P13="FUSIC heart workshop"),175,0)</f>
        <v>0</v>
      </c>
      <c r="AR12">
        <f>IF(AND(Delegates!$H13="Yes",Delegates!$P13="FUSIC lung workshop"),175,0)</f>
        <v>0</v>
      </c>
      <c r="AS12">
        <f>IF(AND(Delegates!$H13="Yes",Delegates!$P13="Leadership workshop"),230,0)</f>
        <v>0</v>
      </c>
      <c r="AT12">
        <f>IF(AND(Delegates!$H13="Yes",Delegates!$P13="LEAG symposium"),230,0)</f>
        <v>0</v>
      </c>
      <c r="AU12">
        <f>IF(AND(Delegates!$H13="No",Delegates!$P13="FUSIC heart workshop"),285,0)</f>
        <v>0</v>
      </c>
      <c r="AV12">
        <f>IF(AND(Delegates!$H13="No",Delegates!$P13="FUSIC lung workshop"),285,0)</f>
        <v>0</v>
      </c>
      <c r="AW12">
        <f>IF(AND(Delegates!$H13="No",Delegates!$P13="Leadership workshop"),330,0)</f>
        <v>0</v>
      </c>
      <c r="AX12">
        <f>IF(AND(Delegates!$H13="No",Delegates!$P13="LEAG symposium"),330,0)</f>
        <v>0</v>
      </c>
      <c r="AY12">
        <f t="shared" si="0"/>
        <v>0</v>
      </c>
      <c r="AZ12">
        <f t="shared" si="1"/>
        <v>0</v>
      </c>
    </row>
    <row r="13" spans="1:52" x14ac:dyDescent="0.35">
      <c r="A13">
        <v>12</v>
      </c>
      <c r="B13">
        <f>IF(Delegates!$J14="Consultant, Associate Specialist and Attending member",Sheet4!$C$2,0)</f>
        <v>0</v>
      </c>
      <c r="C13">
        <f>IF(Delegates!$J14="Specialty Registrar and Specialty Doctor member",Sheet4!$C$3,0)</f>
        <v>0</v>
      </c>
      <c r="D13">
        <f>IF(Delegates!$J14="ACCS, Core Training, Foundation and MTI Doctor member",Sheet4!$C$4,0)</f>
        <v>0</v>
      </c>
      <c r="E13">
        <f>IF(Delegates!$J14="Nurse, Practitioner and Allied Health Professional member",Sheet4!$C$5,0)</f>
        <v>0</v>
      </c>
      <c r="F13">
        <f>IF(Delegates!$J14="Consultant, Associate Specialist and Attending non-member",Sheet4!$C$6,0)</f>
        <v>0</v>
      </c>
      <c r="G13">
        <f>IF(Delegates!$J14="Specialty Registrar and Specialty Doctor non-member",Sheet4!$C$7,0)</f>
        <v>0</v>
      </c>
      <c r="H13">
        <f>IF(Delegates!$J14="ACCS, Core Training, Foundation and MTI Doctor non-member",Sheet4!$C$8,0)</f>
        <v>0</v>
      </c>
      <c r="I13">
        <f>IF(Delegates!$J14="Nurse, Practitioner and Allied Health Professional non-member",Sheet4!$C$9,0)</f>
        <v>0</v>
      </c>
      <c r="J13">
        <f>IF(Delegates!$K14="Consultant, Associate Specialist and Attending member",Sheet4!$C$10,0)</f>
        <v>0</v>
      </c>
      <c r="K13">
        <f>IF(Delegates!$K14="Specialty Registrar and Specialty Doctor member",Sheet4!$C$11,0)</f>
        <v>0</v>
      </c>
      <c r="L13">
        <f>IF(Delegates!$K14="ACCS, Core Training, Foundation and MTI Doctor member",Sheet4!$C$12,0)</f>
        <v>0</v>
      </c>
      <c r="M13">
        <f>IF(Delegates!$K14="Nurse, Practitioner and Allied Health Professional member",Sheet4!$C$13,0)</f>
        <v>0</v>
      </c>
      <c r="N13">
        <f>IF(Delegates!$K14="Consultant, Associate Specialist and Attending non-member",Sheet4!$C$14,0)</f>
        <v>0</v>
      </c>
      <c r="O13">
        <f>IF(Delegates!$K14="Specialty Registrar and Specialty Doctor non-member",Sheet4!$C$15,0)</f>
        <v>0</v>
      </c>
      <c r="P13">
        <f>IF(Delegates!$K14="ACCS, Core Training, Foundation and MTI Doctor non-member",Sheet4!$C$16,0)</f>
        <v>0</v>
      </c>
      <c r="Q13">
        <f>IF(Delegates!$K14="Nurse, Practitioner and Allied Health Professional non-member",Sheet4!$C$17,0)</f>
        <v>0</v>
      </c>
      <c r="R13">
        <f>IF(Delegates!$L14="Consultant, Associate Specialist and Attending member",Sheet4!$C$10,0)</f>
        <v>0</v>
      </c>
      <c r="S13">
        <f>IF(Delegates!$L14="Specialty Registrar and Specialty Doctor member",Sheet4!$C$11,0)</f>
        <v>0</v>
      </c>
      <c r="T13">
        <f>IF(Delegates!$L14="ACCS, Core Training, Foundation and MTI Doctor member",Sheet4!$C$12,0)</f>
        <v>0</v>
      </c>
      <c r="U13">
        <f>IF(Delegates!$L14="Nurse, Practitioner and Allied Health Professional member",Sheet4!$C$13,0)</f>
        <v>0</v>
      </c>
      <c r="V13">
        <f>IF(Delegates!$L14="Consultant, Associate Specialist and Attending non-member",Sheet4!$C$14,0)</f>
        <v>0</v>
      </c>
      <c r="W13">
        <f>IF(Delegates!$L14="Specialty Registrar and Specialty Doctor non-member",Sheet4!$C$15,0)</f>
        <v>0</v>
      </c>
      <c r="X13">
        <f>IF(Delegates!$L14="ACCS, Core Training, Foundation and MTI Doctor non-member",Sheet4!$C$16,0)</f>
        <v>0</v>
      </c>
      <c r="Y13">
        <f>IF(Delegates!$L14="Nurse, Practitioner and Allied Health Professional non-member",Sheet4!$C$17,0)</f>
        <v>0</v>
      </c>
      <c r="Z13">
        <f>IF(Delegates!$M14="Consultant, Associate Specialist and Attending member",Sheet4!$C$10,0)</f>
        <v>0</v>
      </c>
      <c r="AA13">
        <f>IF(Delegates!$M14="Specialty Registrar and Specialty Doctor member",Sheet4!$C$11,0)</f>
        <v>0</v>
      </c>
      <c r="AB13">
        <f>IF(Delegates!$M14="ACCS, Core Training, Foundation and MTI Doctor member",Sheet4!$C$12,0)</f>
        <v>0</v>
      </c>
      <c r="AC13">
        <f>IF(Delegates!$M14="Nurse, Practitioner and Allied Health Professional member",Sheet4!$C$13,0)</f>
        <v>0</v>
      </c>
      <c r="AD13">
        <f>IF(Delegates!$M14="Consultant, Associate Specialist and Attending non-member",Sheet4!$C$14,0)</f>
        <v>0</v>
      </c>
      <c r="AE13">
        <f>IF(Delegates!$M14="Specialty Registrar and Specialty Doctor non-member",Sheet4!$C$15,0)</f>
        <v>0</v>
      </c>
      <c r="AF13">
        <f>IF(Delegates!$M14="ACCS, Core Training, Foundation and MTI Doctor non-member",Sheet4!$C$16,0)</f>
        <v>0</v>
      </c>
      <c r="AG13">
        <f>IF(Delegates!$M14="Nurse, Practitioner and Allied Health Professional non-member",Sheet4!$C$17,0)</f>
        <v>0</v>
      </c>
      <c r="AH13">
        <f>IF(Delegates!$N14="Consultant, Associate Specialist and Attending member",Sheet4!$C$18,0)</f>
        <v>0</v>
      </c>
      <c r="AI13">
        <f>IF(Delegates!$N14="Specialty Registrar and Specialty Doctor member",Sheet4!$C$19,0)</f>
        <v>0</v>
      </c>
      <c r="AJ13">
        <f>IF(Delegates!$N14="ACCS, Core Training, Foundation and MTI Doctor member",Sheet4!$C$20,0)</f>
        <v>0</v>
      </c>
      <c r="AK13">
        <f>IF(Delegates!$N14="Nurse, Practitioner and Allied Health Professional member",Sheet4!$C$21,0)</f>
        <v>0</v>
      </c>
      <c r="AL13">
        <f>IF(Delegates!$N14="Consultant, Associate Specialist and Attending non-member",Sheet4!$C$22,0)</f>
        <v>0</v>
      </c>
      <c r="AM13">
        <f>IF(Delegates!$N14="Specialty Registrar and Specialty Doctor non-member",Sheet4!$C$23,0)</f>
        <v>0</v>
      </c>
      <c r="AN13">
        <f>IF(Delegates!$N14="ACCS, Core Training, Foundation and MTI Doctor non-member",Sheet4!$C$24,0)</f>
        <v>0</v>
      </c>
      <c r="AO13">
        <f>IF(Delegates!$N14="Nurse, Practitioner and Allied Health Professional non-member",Sheet4!$C$25,0)</f>
        <v>0</v>
      </c>
      <c r="AP13">
        <f>IF(Delegates!O14="Yes",25,0)</f>
        <v>0</v>
      </c>
      <c r="AQ13">
        <f>IF(AND(Delegates!$H14="Yes",Delegates!$P14="FUSIC heart workshop"),175,0)</f>
        <v>0</v>
      </c>
      <c r="AR13">
        <f>IF(AND(Delegates!$H14="Yes",Delegates!$P14="FUSIC lung workshop"),175,0)</f>
        <v>0</v>
      </c>
      <c r="AS13">
        <f>IF(AND(Delegates!$H14="Yes",Delegates!$P14="Leadership workshop"),230,0)</f>
        <v>0</v>
      </c>
      <c r="AT13">
        <f>IF(AND(Delegates!$H14="Yes",Delegates!$P14="LEAG symposium"),230,0)</f>
        <v>0</v>
      </c>
      <c r="AU13">
        <f>IF(AND(Delegates!$H14="No",Delegates!$P14="FUSIC heart workshop"),285,0)</f>
        <v>0</v>
      </c>
      <c r="AV13">
        <f>IF(AND(Delegates!$H14="No",Delegates!$P14="FUSIC lung workshop"),285,0)</f>
        <v>0</v>
      </c>
      <c r="AW13">
        <f>IF(AND(Delegates!$H14="No",Delegates!$P14="Leadership workshop"),330,0)</f>
        <v>0</v>
      </c>
      <c r="AX13">
        <f>IF(AND(Delegates!$H14="No",Delegates!$P14="LEAG symposium"),330,0)</f>
        <v>0</v>
      </c>
      <c r="AY13">
        <f t="shared" si="0"/>
        <v>0</v>
      </c>
      <c r="AZ13">
        <f t="shared" si="1"/>
        <v>0</v>
      </c>
    </row>
    <row r="14" spans="1:52" x14ac:dyDescent="0.35">
      <c r="A14">
        <v>13</v>
      </c>
      <c r="B14">
        <f>IF(Delegates!$J15="Consultant, Associate Specialist and Attending member",Sheet4!$C$2,0)</f>
        <v>0</v>
      </c>
      <c r="C14">
        <f>IF(Delegates!$J15="Specialty Registrar and Specialty Doctor member",Sheet4!$C$3,0)</f>
        <v>0</v>
      </c>
      <c r="D14">
        <f>IF(Delegates!$J15="ACCS, Core Training, Foundation and MTI Doctor member",Sheet4!$C$4,0)</f>
        <v>0</v>
      </c>
      <c r="E14">
        <f>IF(Delegates!$J15="Nurse, Practitioner and Allied Health Professional member",Sheet4!$C$5,0)</f>
        <v>0</v>
      </c>
      <c r="F14">
        <f>IF(Delegates!$J15="Consultant, Associate Specialist and Attending non-member",Sheet4!$C$6,0)</f>
        <v>0</v>
      </c>
      <c r="G14">
        <f>IF(Delegates!$J15="Specialty Registrar and Specialty Doctor non-member",Sheet4!$C$7,0)</f>
        <v>0</v>
      </c>
      <c r="H14">
        <f>IF(Delegates!$J15="ACCS, Core Training, Foundation and MTI Doctor non-member",Sheet4!$C$8,0)</f>
        <v>0</v>
      </c>
      <c r="I14">
        <f>IF(Delegates!$J15="Nurse, Practitioner and Allied Health Professional non-member",Sheet4!$C$9,0)</f>
        <v>0</v>
      </c>
      <c r="J14">
        <f>IF(Delegates!$K15="Consultant, Associate Specialist and Attending member",Sheet4!$C$10,0)</f>
        <v>0</v>
      </c>
      <c r="K14">
        <f>IF(Delegates!$K15="Specialty Registrar and Specialty Doctor member",Sheet4!$C$11,0)</f>
        <v>0</v>
      </c>
      <c r="L14">
        <f>IF(Delegates!$K15="ACCS, Core Training, Foundation and MTI Doctor member",Sheet4!$C$12,0)</f>
        <v>0</v>
      </c>
      <c r="M14">
        <f>IF(Delegates!$K15="Nurse, Practitioner and Allied Health Professional member",Sheet4!$C$13,0)</f>
        <v>0</v>
      </c>
      <c r="N14">
        <f>IF(Delegates!$K15="Consultant, Associate Specialist and Attending non-member",Sheet4!$C$14,0)</f>
        <v>0</v>
      </c>
      <c r="O14">
        <f>IF(Delegates!$K15="Specialty Registrar and Specialty Doctor non-member",Sheet4!$C$15,0)</f>
        <v>0</v>
      </c>
      <c r="P14">
        <f>IF(Delegates!$K15="ACCS, Core Training, Foundation and MTI Doctor non-member",Sheet4!$C$16,0)</f>
        <v>0</v>
      </c>
      <c r="Q14">
        <f>IF(Delegates!$K15="Nurse, Practitioner and Allied Health Professional non-member",Sheet4!$C$17,0)</f>
        <v>0</v>
      </c>
      <c r="R14">
        <f>IF(Delegates!$L15="Consultant, Associate Specialist and Attending member",Sheet4!$C$10,0)</f>
        <v>0</v>
      </c>
      <c r="S14">
        <f>IF(Delegates!$L15="Specialty Registrar and Specialty Doctor member",Sheet4!$C$11,0)</f>
        <v>0</v>
      </c>
      <c r="T14">
        <f>IF(Delegates!$L15="ACCS, Core Training, Foundation and MTI Doctor member",Sheet4!$C$12,0)</f>
        <v>0</v>
      </c>
      <c r="U14">
        <f>IF(Delegates!$L15="Nurse, Practitioner and Allied Health Professional member",Sheet4!$C$13,0)</f>
        <v>0</v>
      </c>
      <c r="V14">
        <f>IF(Delegates!$L15="Consultant, Associate Specialist and Attending non-member",Sheet4!$C$14,0)</f>
        <v>0</v>
      </c>
      <c r="W14">
        <f>IF(Delegates!$L15="Specialty Registrar and Specialty Doctor non-member",Sheet4!$C$15,0)</f>
        <v>0</v>
      </c>
      <c r="X14">
        <f>IF(Delegates!$L15="ACCS, Core Training, Foundation and MTI Doctor non-member",Sheet4!$C$16,0)</f>
        <v>0</v>
      </c>
      <c r="Y14">
        <f>IF(Delegates!$L15="Nurse, Practitioner and Allied Health Professional non-member",Sheet4!$C$17,0)</f>
        <v>0</v>
      </c>
      <c r="Z14">
        <f>IF(Delegates!$M15="Consultant, Associate Specialist and Attending member",Sheet4!$C$10,0)</f>
        <v>0</v>
      </c>
      <c r="AA14">
        <f>IF(Delegates!$M15="Specialty Registrar and Specialty Doctor member",Sheet4!$C$11,0)</f>
        <v>0</v>
      </c>
      <c r="AB14">
        <f>IF(Delegates!$M15="ACCS, Core Training, Foundation and MTI Doctor member",Sheet4!$C$12,0)</f>
        <v>0</v>
      </c>
      <c r="AC14">
        <f>IF(Delegates!$M15="Nurse, Practitioner and Allied Health Professional member",Sheet4!$C$13,0)</f>
        <v>0</v>
      </c>
      <c r="AD14">
        <f>IF(Delegates!$M15="Consultant, Associate Specialist and Attending non-member",Sheet4!$C$14,0)</f>
        <v>0</v>
      </c>
      <c r="AE14">
        <f>IF(Delegates!$M15="Specialty Registrar and Specialty Doctor non-member",Sheet4!$C$15,0)</f>
        <v>0</v>
      </c>
      <c r="AF14">
        <f>IF(Delegates!$M15="ACCS, Core Training, Foundation and MTI Doctor non-member",Sheet4!$C$16,0)</f>
        <v>0</v>
      </c>
      <c r="AG14">
        <f>IF(Delegates!$M15="Nurse, Practitioner and Allied Health Professional non-member",Sheet4!$C$17,0)</f>
        <v>0</v>
      </c>
      <c r="AH14">
        <f>IF(Delegates!$N15="Consultant, Associate Specialist and Attending member",Sheet4!$C$18,0)</f>
        <v>0</v>
      </c>
      <c r="AI14">
        <f>IF(Delegates!$N15="Specialty Registrar and Specialty Doctor member",Sheet4!$C$19,0)</f>
        <v>0</v>
      </c>
      <c r="AJ14">
        <f>IF(Delegates!$N15="ACCS, Core Training, Foundation and MTI Doctor member",Sheet4!$C$20,0)</f>
        <v>0</v>
      </c>
      <c r="AK14">
        <f>IF(Delegates!$N15="Nurse, Practitioner and Allied Health Professional member",Sheet4!$C$21,0)</f>
        <v>0</v>
      </c>
      <c r="AL14">
        <f>IF(Delegates!$N15="Consultant, Associate Specialist and Attending non-member",Sheet4!$C$22,0)</f>
        <v>0</v>
      </c>
      <c r="AM14">
        <f>IF(Delegates!$N15="Specialty Registrar and Specialty Doctor non-member",Sheet4!$C$23,0)</f>
        <v>0</v>
      </c>
      <c r="AN14">
        <f>IF(Delegates!$N15="ACCS, Core Training, Foundation and MTI Doctor non-member",Sheet4!$C$24,0)</f>
        <v>0</v>
      </c>
      <c r="AO14">
        <f>IF(Delegates!$N15="Nurse, Practitioner and Allied Health Professional non-member",Sheet4!$C$25,0)</f>
        <v>0</v>
      </c>
      <c r="AP14">
        <f>IF(Delegates!O15="Yes",25,0)</f>
        <v>0</v>
      </c>
      <c r="AQ14">
        <f>IF(AND(Delegates!$H15="Yes",Delegates!$P15="FUSIC heart workshop"),175,0)</f>
        <v>0</v>
      </c>
      <c r="AR14">
        <f>IF(AND(Delegates!$H15="Yes",Delegates!$P15="FUSIC lung workshop"),175,0)</f>
        <v>0</v>
      </c>
      <c r="AS14">
        <f>IF(AND(Delegates!$H15="Yes",Delegates!$P15="Leadership workshop"),230,0)</f>
        <v>0</v>
      </c>
      <c r="AT14">
        <f>IF(AND(Delegates!$H15="Yes",Delegates!$P15="LEAG symposium"),230,0)</f>
        <v>0</v>
      </c>
      <c r="AU14">
        <f>IF(AND(Delegates!$H15="No",Delegates!$P15="FUSIC heart workshop"),285,0)</f>
        <v>0</v>
      </c>
      <c r="AV14">
        <f>IF(AND(Delegates!$H15="No",Delegates!$P15="FUSIC lung workshop"),285,0)</f>
        <v>0</v>
      </c>
      <c r="AW14">
        <f>IF(AND(Delegates!$H15="No",Delegates!$P15="Leadership workshop"),330,0)</f>
        <v>0</v>
      </c>
      <c r="AX14">
        <f>IF(AND(Delegates!$H15="No",Delegates!$P15="LEAG symposium"),330,0)</f>
        <v>0</v>
      </c>
      <c r="AY14">
        <f t="shared" si="0"/>
        <v>0</v>
      </c>
      <c r="AZ14">
        <f t="shared" si="1"/>
        <v>0</v>
      </c>
    </row>
    <row r="15" spans="1:52" x14ac:dyDescent="0.35">
      <c r="A15">
        <v>14</v>
      </c>
      <c r="B15">
        <f>IF(Delegates!$J16="Consultant, Associate Specialist and Attending member",Sheet4!$C$2,0)</f>
        <v>0</v>
      </c>
      <c r="C15">
        <f>IF(Delegates!$J16="Specialty Registrar and Specialty Doctor member",Sheet4!$C$3,0)</f>
        <v>0</v>
      </c>
      <c r="D15">
        <f>IF(Delegates!$J16="ACCS, Core Training, Foundation and MTI Doctor member",Sheet4!$C$4,0)</f>
        <v>0</v>
      </c>
      <c r="E15">
        <f>IF(Delegates!$J16="Nurse, Practitioner and Allied Health Professional member",Sheet4!$C$5,0)</f>
        <v>0</v>
      </c>
      <c r="F15">
        <f>IF(Delegates!$J16="Consultant, Associate Specialist and Attending non-member",Sheet4!$C$6,0)</f>
        <v>0</v>
      </c>
      <c r="G15">
        <f>IF(Delegates!$J16="Specialty Registrar and Specialty Doctor non-member",Sheet4!$C$7,0)</f>
        <v>0</v>
      </c>
      <c r="H15">
        <f>IF(Delegates!$J16="ACCS, Core Training, Foundation and MTI Doctor non-member",Sheet4!$C$8,0)</f>
        <v>0</v>
      </c>
      <c r="I15">
        <f>IF(Delegates!$J16="Nurse, Practitioner and Allied Health Professional non-member",Sheet4!$C$9,0)</f>
        <v>0</v>
      </c>
      <c r="J15">
        <f>IF(Delegates!$K16="Consultant, Associate Specialist and Attending member",Sheet4!$C$10,0)</f>
        <v>0</v>
      </c>
      <c r="K15">
        <f>IF(Delegates!$K16="Specialty Registrar and Specialty Doctor member",Sheet4!$C$11,0)</f>
        <v>0</v>
      </c>
      <c r="L15">
        <f>IF(Delegates!$K16="ACCS, Core Training, Foundation and MTI Doctor member",Sheet4!$C$12,0)</f>
        <v>0</v>
      </c>
      <c r="M15">
        <f>IF(Delegates!$K16="Nurse, Practitioner and Allied Health Professional member",Sheet4!$C$13,0)</f>
        <v>0</v>
      </c>
      <c r="N15">
        <f>IF(Delegates!$K16="Consultant, Associate Specialist and Attending non-member",Sheet4!$C$14,0)</f>
        <v>0</v>
      </c>
      <c r="O15">
        <f>IF(Delegates!$K16="Specialty Registrar and Specialty Doctor non-member",Sheet4!$C$15,0)</f>
        <v>0</v>
      </c>
      <c r="P15">
        <f>IF(Delegates!$K16="ACCS, Core Training, Foundation and MTI Doctor non-member",Sheet4!$C$16,0)</f>
        <v>0</v>
      </c>
      <c r="Q15">
        <f>IF(Delegates!$K16="Nurse, Practitioner and Allied Health Professional non-member",Sheet4!$C$17,0)</f>
        <v>0</v>
      </c>
      <c r="R15">
        <f>IF(Delegates!$L16="Consultant, Associate Specialist and Attending member",Sheet4!$C$10,0)</f>
        <v>0</v>
      </c>
      <c r="S15">
        <f>IF(Delegates!$L16="Specialty Registrar and Specialty Doctor member",Sheet4!$C$11,0)</f>
        <v>0</v>
      </c>
      <c r="T15">
        <f>IF(Delegates!$L16="ACCS, Core Training, Foundation and MTI Doctor member",Sheet4!$C$12,0)</f>
        <v>0</v>
      </c>
      <c r="U15">
        <f>IF(Delegates!$L16="Nurse, Practitioner and Allied Health Professional member",Sheet4!$C$13,0)</f>
        <v>0</v>
      </c>
      <c r="V15">
        <f>IF(Delegates!$L16="Consultant, Associate Specialist and Attending non-member",Sheet4!$C$14,0)</f>
        <v>0</v>
      </c>
      <c r="W15">
        <f>IF(Delegates!$L16="Specialty Registrar and Specialty Doctor non-member",Sheet4!$C$15,0)</f>
        <v>0</v>
      </c>
      <c r="X15">
        <f>IF(Delegates!$L16="ACCS, Core Training, Foundation and MTI Doctor non-member",Sheet4!$C$16,0)</f>
        <v>0</v>
      </c>
      <c r="Y15">
        <f>IF(Delegates!$L16="Nurse, Practitioner and Allied Health Professional non-member",Sheet4!$C$17,0)</f>
        <v>0</v>
      </c>
      <c r="Z15">
        <f>IF(Delegates!$M16="Consultant, Associate Specialist and Attending member",Sheet4!$C$10,0)</f>
        <v>0</v>
      </c>
      <c r="AA15">
        <f>IF(Delegates!$M16="Specialty Registrar and Specialty Doctor member",Sheet4!$C$11,0)</f>
        <v>0</v>
      </c>
      <c r="AB15">
        <f>IF(Delegates!$M16="ACCS, Core Training, Foundation and MTI Doctor member",Sheet4!$C$12,0)</f>
        <v>0</v>
      </c>
      <c r="AC15">
        <f>IF(Delegates!$M16="Nurse, Practitioner and Allied Health Professional member",Sheet4!$C$13,0)</f>
        <v>0</v>
      </c>
      <c r="AD15">
        <f>IF(Delegates!$M16="Consultant, Associate Specialist and Attending non-member",Sheet4!$C$14,0)</f>
        <v>0</v>
      </c>
      <c r="AE15">
        <f>IF(Delegates!$M16="Specialty Registrar and Specialty Doctor non-member",Sheet4!$C$15,0)</f>
        <v>0</v>
      </c>
      <c r="AF15">
        <f>IF(Delegates!$M16="ACCS, Core Training, Foundation and MTI Doctor non-member",Sheet4!$C$16,0)</f>
        <v>0</v>
      </c>
      <c r="AG15">
        <f>IF(Delegates!$M16="Nurse, Practitioner and Allied Health Professional non-member",Sheet4!$C$17,0)</f>
        <v>0</v>
      </c>
      <c r="AH15">
        <f>IF(Delegates!$N16="Consultant, Associate Specialist and Attending member",Sheet4!$C$18,0)</f>
        <v>0</v>
      </c>
      <c r="AI15">
        <f>IF(Delegates!$N16="Specialty Registrar and Specialty Doctor member",Sheet4!$C$19,0)</f>
        <v>0</v>
      </c>
      <c r="AJ15">
        <f>IF(Delegates!$N16="ACCS, Core Training, Foundation and MTI Doctor member",Sheet4!$C$20,0)</f>
        <v>0</v>
      </c>
      <c r="AK15">
        <f>IF(Delegates!$N16="Nurse, Practitioner and Allied Health Professional member",Sheet4!$C$21,0)</f>
        <v>0</v>
      </c>
      <c r="AL15">
        <f>IF(Delegates!$N16="Consultant, Associate Specialist and Attending non-member",Sheet4!$C$22,0)</f>
        <v>0</v>
      </c>
      <c r="AM15">
        <f>IF(Delegates!$N16="Specialty Registrar and Specialty Doctor non-member",Sheet4!$C$23,0)</f>
        <v>0</v>
      </c>
      <c r="AN15">
        <f>IF(Delegates!$N16="ACCS, Core Training, Foundation and MTI Doctor non-member",Sheet4!$C$24,0)</f>
        <v>0</v>
      </c>
      <c r="AO15">
        <f>IF(Delegates!$N16="Nurse, Practitioner and Allied Health Professional non-member",Sheet4!$C$25,0)</f>
        <v>0</v>
      </c>
      <c r="AP15">
        <f>IF(Delegates!O16="Yes",25,0)</f>
        <v>0</v>
      </c>
      <c r="AQ15">
        <f>IF(AND(Delegates!$H16="Yes",Delegates!$P16="FUSIC heart workshop"),175,0)</f>
        <v>0</v>
      </c>
      <c r="AR15">
        <f>IF(AND(Delegates!$H16="Yes",Delegates!$P16="FUSIC lung workshop"),175,0)</f>
        <v>0</v>
      </c>
      <c r="AS15">
        <f>IF(AND(Delegates!$H16="Yes",Delegates!$P16="Leadership workshop"),230,0)</f>
        <v>0</v>
      </c>
      <c r="AT15">
        <f>IF(AND(Delegates!$H16="Yes",Delegates!$P16="LEAG symposium"),230,0)</f>
        <v>0</v>
      </c>
      <c r="AU15">
        <f>IF(AND(Delegates!$H16="No",Delegates!$P16="FUSIC heart workshop"),285,0)</f>
        <v>0</v>
      </c>
      <c r="AV15">
        <f>IF(AND(Delegates!$H16="No",Delegates!$P16="FUSIC lung workshop"),285,0)</f>
        <v>0</v>
      </c>
      <c r="AW15">
        <f>IF(AND(Delegates!$H16="No",Delegates!$P16="Leadership workshop"),330,0)</f>
        <v>0</v>
      </c>
      <c r="AX15">
        <f>IF(AND(Delegates!$H16="No",Delegates!$P16="LEAG symposium"),330,0)</f>
        <v>0</v>
      </c>
      <c r="AY15">
        <f t="shared" si="0"/>
        <v>0</v>
      </c>
      <c r="AZ15">
        <f t="shared" si="1"/>
        <v>0</v>
      </c>
    </row>
    <row r="16" spans="1:52" x14ac:dyDescent="0.35">
      <c r="A16">
        <v>15</v>
      </c>
      <c r="B16">
        <f>IF(Delegates!$J17="Consultant, Associate Specialist and Attending member",Sheet4!$C$2,0)</f>
        <v>0</v>
      </c>
      <c r="C16">
        <f>IF(Delegates!$J17="Specialty Registrar and Specialty Doctor member",Sheet4!$C$3,0)</f>
        <v>0</v>
      </c>
      <c r="D16">
        <f>IF(Delegates!$J17="ACCS, Core Training, Foundation and MTI Doctor member",Sheet4!$C$4,0)</f>
        <v>0</v>
      </c>
      <c r="E16">
        <f>IF(Delegates!$J17="Nurse, Practitioner and Allied Health Professional member",Sheet4!$C$5,0)</f>
        <v>0</v>
      </c>
      <c r="F16">
        <f>IF(Delegates!$J17="Consultant, Associate Specialist and Attending non-member",Sheet4!$C$6,0)</f>
        <v>0</v>
      </c>
      <c r="G16">
        <f>IF(Delegates!$J17="Specialty Registrar and Specialty Doctor non-member",Sheet4!$C$7,0)</f>
        <v>0</v>
      </c>
      <c r="H16">
        <f>IF(Delegates!$J17="ACCS, Core Training, Foundation and MTI Doctor non-member",Sheet4!$C$8,0)</f>
        <v>0</v>
      </c>
      <c r="I16">
        <f>IF(Delegates!$J17="Nurse, Practitioner and Allied Health Professional non-member",Sheet4!$C$9,0)</f>
        <v>0</v>
      </c>
      <c r="J16">
        <f>IF(Delegates!$K17="Consultant, Associate Specialist and Attending member",Sheet4!$C$10,0)</f>
        <v>0</v>
      </c>
      <c r="K16">
        <f>IF(Delegates!$K17="Specialty Registrar and Specialty Doctor member",Sheet4!$C$11,0)</f>
        <v>0</v>
      </c>
      <c r="L16">
        <f>IF(Delegates!$K17="ACCS, Core Training, Foundation and MTI Doctor member",Sheet4!$C$12,0)</f>
        <v>0</v>
      </c>
      <c r="M16">
        <f>IF(Delegates!$K17="Nurse, Practitioner and Allied Health Professional member",Sheet4!$C$13,0)</f>
        <v>0</v>
      </c>
      <c r="N16">
        <f>IF(Delegates!$K17="Consultant, Associate Specialist and Attending non-member",Sheet4!$C$14,0)</f>
        <v>0</v>
      </c>
      <c r="O16">
        <f>IF(Delegates!$K17="Specialty Registrar and Specialty Doctor non-member",Sheet4!$C$15,0)</f>
        <v>0</v>
      </c>
      <c r="P16">
        <f>IF(Delegates!$K17="ACCS, Core Training, Foundation and MTI Doctor non-member",Sheet4!$C$16,0)</f>
        <v>0</v>
      </c>
      <c r="Q16">
        <f>IF(Delegates!$K17="Nurse, Practitioner and Allied Health Professional non-member",Sheet4!$C$17,0)</f>
        <v>0</v>
      </c>
      <c r="R16">
        <f>IF(Delegates!$L17="Consultant, Associate Specialist and Attending member",Sheet4!$C$10,0)</f>
        <v>0</v>
      </c>
      <c r="S16">
        <f>IF(Delegates!$L17="Specialty Registrar and Specialty Doctor member",Sheet4!$C$11,0)</f>
        <v>0</v>
      </c>
      <c r="T16">
        <f>IF(Delegates!$L17="ACCS, Core Training, Foundation and MTI Doctor member",Sheet4!$C$12,0)</f>
        <v>0</v>
      </c>
      <c r="U16">
        <f>IF(Delegates!$L17="Nurse, Practitioner and Allied Health Professional member",Sheet4!$C$13,0)</f>
        <v>0</v>
      </c>
      <c r="V16">
        <f>IF(Delegates!$L17="Consultant, Associate Specialist and Attending non-member",Sheet4!$C$14,0)</f>
        <v>0</v>
      </c>
      <c r="W16">
        <f>IF(Delegates!$L17="Specialty Registrar and Specialty Doctor non-member",Sheet4!$C$15,0)</f>
        <v>0</v>
      </c>
      <c r="X16">
        <f>IF(Delegates!$L17="ACCS, Core Training, Foundation and MTI Doctor non-member",Sheet4!$C$16,0)</f>
        <v>0</v>
      </c>
      <c r="Y16">
        <f>IF(Delegates!$L17="Nurse, Practitioner and Allied Health Professional non-member",Sheet4!$C$17,0)</f>
        <v>0</v>
      </c>
      <c r="Z16">
        <f>IF(Delegates!$M17="Consultant, Associate Specialist and Attending member",Sheet4!$C$10,0)</f>
        <v>0</v>
      </c>
      <c r="AA16">
        <f>IF(Delegates!$M17="Specialty Registrar and Specialty Doctor member",Sheet4!$C$11,0)</f>
        <v>0</v>
      </c>
      <c r="AB16">
        <f>IF(Delegates!$M17="ACCS, Core Training, Foundation and MTI Doctor member",Sheet4!$C$12,0)</f>
        <v>0</v>
      </c>
      <c r="AC16">
        <f>IF(Delegates!$M17="Nurse, Practitioner and Allied Health Professional member",Sheet4!$C$13,0)</f>
        <v>0</v>
      </c>
      <c r="AD16">
        <f>IF(Delegates!$M17="Consultant, Associate Specialist and Attending non-member",Sheet4!$C$14,0)</f>
        <v>0</v>
      </c>
      <c r="AE16">
        <f>IF(Delegates!$M17="Specialty Registrar and Specialty Doctor non-member",Sheet4!$C$15,0)</f>
        <v>0</v>
      </c>
      <c r="AF16">
        <f>IF(Delegates!$M17="ACCS, Core Training, Foundation and MTI Doctor non-member",Sheet4!$C$16,0)</f>
        <v>0</v>
      </c>
      <c r="AG16">
        <f>IF(Delegates!$M17="Nurse, Practitioner and Allied Health Professional non-member",Sheet4!$C$17,0)</f>
        <v>0</v>
      </c>
      <c r="AH16">
        <f>IF(Delegates!$N17="Consultant, Associate Specialist and Attending member",Sheet4!$C$18,0)</f>
        <v>0</v>
      </c>
      <c r="AI16">
        <f>IF(Delegates!$N17="Specialty Registrar and Specialty Doctor member",Sheet4!$C$19,0)</f>
        <v>0</v>
      </c>
      <c r="AJ16">
        <f>IF(Delegates!$N17="ACCS, Core Training, Foundation and MTI Doctor member",Sheet4!$C$20,0)</f>
        <v>0</v>
      </c>
      <c r="AK16">
        <f>IF(Delegates!$N17="Nurse, Practitioner and Allied Health Professional member",Sheet4!$C$21,0)</f>
        <v>0</v>
      </c>
      <c r="AL16">
        <f>IF(Delegates!$N17="Consultant, Associate Specialist and Attending non-member",Sheet4!$C$22,0)</f>
        <v>0</v>
      </c>
      <c r="AM16">
        <f>IF(Delegates!$N17="Specialty Registrar and Specialty Doctor non-member",Sheet4!$C$23,0)</f>
        <v>0</v>
      </c>
      <c r="AN16">
        <f>IF(Delegates!$N17="ACCS, Core Training, Foundation and MTI Doctor non-member",Sheet4!$C$24,0)</f>
        <v>0</v>
      </c>
      <c r="AO16">
        <f>IF(Delegates!$N17="Nurse, Practitioner and Allied Health Professional non-member",Sheet4!$C$25,0)</f>
        <v>0</v>
      </c>
      <c r="AP16">
        <f>IF(Delegates!O17="Yes",25,0)</f>
        <v>0</v>
      </c>
      <c r="AQ16">
        <f>IF(AND(Delegates!$H17="Yes",Delegates!$P17="FUSIC heart workshop"),175,0)</f>
        <v>0</v>
      </c>
      <c r="AR16">
        <f>IF(AND(Delegates!$H17="Yes",Delegates!$P17="FUSIC lung workshop"),175,0)</f>
        <v>0</v>
      </c>
      <c r="AS16">
        <f>IF(AND(Delegates!$H17="Yes",Delegates!$P17="Leadership workshop"),230,0)</f>
        <v>0</v>
      </c>
      <c r="AT16">
        <f>IF(AND(Delegates!$H17="Yes",Delegates!$P17="LEAG symposium"),230,0)</f>
        <v>0</v>
      </c>
      <c r="AU16">
        <f>IF(AND(Delegates!$H17="No",Delegates!$P17="FUSIC heart workshop"),285,0)</f>
        <v>0</v>
      </c>
      <c r="AV16">
        <f>IF(AND(Delegates!$H17="No",Delegates!$P17="FUSIC lung workshop"),285,0)</f>
        <v>0</v>
      </c>
      <c r="AW16">
        <f>IF(AND(Delegates!$H17="No",Delegates!$P17="Leadership workshop"),330,0)</f>
        <v>0</v>
      </c>
      <c r="AX16">
        <f>IF(AND(Delegates!$H17="No",Delegates!$P17="LEAG symposium"),330,0)</f>
        <v>0</v>
      </c>
      <c r="AY16">
        <f t="shared" si="0"/>
        <v>0</v>
      </c>
      <c r="AZ16">
        <f t="shared" si="1"/>
        <v>0</v>
      </c>
    </row>
    <row r="17" spans="1:52" x14ac:dyDescent="0.35">
      <c r="A17">
        <v>16</v>
      </c>
      <c r="B17">
        <f>IF(Delegates!$J18="Consultant, Associate Specialist and Attending member",Sheet4!$C$2,0)</f>
        <v>0</v>
      </c>
      <c r="C17">
        <f>IF(Delegates!$J18="Specialty Registrar and Specialty Doctor member",Sheet4!$C$3,0)</f>
        <v>0</v>
      </c>
      <c r="D17">
        <f>IF(Delegates!$J18="ACCS, Core Training, Foundation and MTI Doctor member",Sheet4!$C$4,0)</f>
        <v>0</v>
      </c>
      <c r="E17">
        <f>IF(Delegates!$J18="Nurse, Practitioner and Allied Health Professional member",Sheet4!$C$5,0)</f>
        <v>0</v>
      </c>
      <c r="F17">
        <f>IF(Delegates!$J18="Consultant, Associate Specialist and Attending non-member",Sheet4!$C$6,0)</f>
        <v>0</v>
      </c>
      <c r="G17">
        <f>IF(Delegates!$J18="Specialty Registrar and Specialty Doctor non-member",Sheet4!$C$7,0)</f>
        <v>0</v>
      </c>
      <c r="H17">
        <f>IF(Delegates!$J18="ACCS, Core Training, Foundation and MTI Doctor non-member",Sheet4!$C$8,0)</f>
        <v>0</v>
      </c>
      <c r="I17">
        <f>IF(Delegates!$J18="Nurse, Practitioner and Allied Health Professional non-member",Sheet4!$C$9,0)</f>
        <v>0</v>
      </c>
      <c r="J17">
        <f>IF(Delegates!$K18="Consultant, Associate Specialist and Attending member",Sheet4!$C$10,0)</f>
        <v>0</v>
      </c>
      <c r="K17">
        <f>IF(Delegates!$K18="Specialty Registrar and Specialty Doctor member",Sheet4!$C$11,0)</f>
        <v>0</v>
      </c>
      <c r="L17">
        <f>IF(Delegates!$K18="ACCS, Core Training, Foundation and MTI Doctor member",Sheet4!$C$12,0)</f>
        <v>0</v>
      </c>
      <c r="M17">
        <f>IF(Delegates!$K18="Nurse, Practitioner and Allied Health Professional member",Sheet4!$C$13,0)</f>
        <v>0</v>
      </c>
      <c r="N17">
        <f>IF(Delegates!$K18="Consultant, Associate Specialist and Attending non-member",Sheet4!$C$14,0)</f>
        <v>0</v>
      </c>
      <c r="O17">
        <f>IF(Delegates!$K18="Specialty Registrar and Specialty Doctor non-member",Sheet4!$C$15,0)</f>
        <v>0</v>
      </c>
      <c r="P17">
        <f>IF(Delegates!$K18="ACCS, Core Training, Foundation and MTI Doctor non-member",Sheet4!$C$16,0)</f>
        <v>0</v>
      </c>
      <c r="Q17">
        <f>IF(Delegates!$K18="Nurse, Practitioner and Allied Health Professional non-member",Sheet4!$C$17,0)</f>
        <v>0</v>
      </c>
      <c r="R17">
        <f>IF(Delegates!$L18="Consultant, Associate Specialist and Attending member",Sheet4!$C$10,0)</f>
        <v>0</v>
      </c>
      <c r="S17">
        <f>IF(Delegates!$L18="Specialty Registrar and Specialty Doctor member",Sheet4!$C$11,0)</f>
        <v>0</v>
      </c>
      <c r="T17">
        <f>IF(Delegates!$L18="ACCS, Core Training, Foundation and MTI Doctor member",Sheet4!$C$12,0)</f>
        <v>0</v>
      </c>
      <c r="U17">
        <f>IF(Delegates!$L18="Nurse, Practitioner and Allied Health Professional member",Sheet4!$C$13,0)</f>
        <v>0</v>
      </c>
      <c r="V17">
        <f>IF(Delegates!$L18="Consultant, Associate Specialist and Attending non-member",Sheet4!$C$14,0)</f>
        <v>0</v>
      </c>
      <c r="W17">
        <f>IF(Delegates!$L18="Specialty Registrar and Specialty Doctor non-member",Sheet4!$C$15,0)</f>
        <v>0</v>
      </c>
      <c r="X17">
        <f>IF(Delegates!$L18="ACCS, Core Training, Foundation and MTI Doctor non-member",Sheet4!$C$16,0)</f>
        <v>0</v>
      </c>
      <c r="Y17">
        <f>IF(Delegates!$L18="Nurse, Practitioner and Allied Health Professional non-member",Sheet4!$C$17,0)</f>
        <v>0</v>
      </c>
      <c r="Z17">
        <f>IF(Delegates!$M18="Consultant, Associate Specialist and Attending member",Sheet4!$C$10,0)</f>
        <v>0</v>
      </c>
      <c r="AA17">
        <f>IF(Delegates!$M18="Specialty Registrar and Specialty Doctor member",Sheet4!$C$11,0)</f>
        <v>0</v>
      </c>
      <c r="AB17">
        <f>IF(Delegates!$M18="ACCS, Core Training, Foundation and MTI Doctor member",Sheet4!$C$12,0)</f>
        <v>0</v>
      </c>
      <c r="AC17">
        <f>IF(Delegates!$M18="Nurse, Practitioner and Allied Health Professional member",Sheet4!$C$13,0)</f>
        <v>0</v>
      </c>
      <c r="AD17">
        <f>IF(Delegates!$M18="Consultant, Associate Specialist and Attending non-member",Sheet4!$C$14,0)</f>
        <v>0</v>
      </c>
      <c r="AE17">
        <f>IF(Delegates!$M18="Specialty Registrar and Specialty Doctor non-member",Sheet4!$C$15,0)</f>
        <v>0</v>
      </c>
      <c r="AF17">
        <f>IF(Delegates!$M18="ACCS, Core Training, Foundation and MTI Doctor non-member",Sheet4!$C$16,0)</f>
        <v>0</v>
      </c>
      <c r="AG17">
        <f>IF(Delegates!$M18="Nurse, Practitioner and Allied Health Professional non-member",Sheet4!$C$17,0)</f>
        <v>0</v>
      </c>
      <c r="AH17">
        <f>IF(Delegates!$N18="Consultant, Associate Specialist and Attending member",Sheet4!$C$18,0)</f>
        <v>0</v>
      </c>
      <c r="AI17">
        <f>IF(Delegates!$N18="Specialty Registrar and Specialty Doctor member",Sheet4!$C$19,0)</f>
        <v>0</v>
      </c>
      <c r="AJ17">
        <f>IF(Delegates!$N18="ACCS, Core Training, Foundation and MTI Doctor member",Sheet4!$C$20,0)</f>
        <v>0</v>
      </c>
      <c r="AK17">
        <f>IF(Delegates!$N18="Nurse, Practitioner and Allied Health Professional member",Sheet4!$C$21,0)</f>
        <v>0</v>
      </c>
      <c r="AL17">
        <f>IF(Delegates!$N18="Consultant, Associate Specialist and Attending non-member",Sheet4!$C$22,0)</f>
        <v>0</v>
      </c>
      <c r="AM17">
        <f>IF(Delegates!$N18="Specialty Registrar and Specialty Doctor non-member",Sheet4!$C$23,0)</f>
        <v>0</v>
      </c>
      <c r="AN17">
        <f>IF(Delegates!$N18="ACCS, Core Training, Foundation and MTI Doctor non-member",Sheet4!$C$24,0)</f>
        <v>0</v>
      </c>
      <c r="AO17">
        <f>IF(Delegates!$N18="Nurse, Practitioner and Allied Health Professional non-member",Sheet4!$C$25,0)</f>
        <v>0</v>
      </c>
      <c r="AP17">
        <f>IF(Delegates!O18="Yes",25,0)</f>
        <v>0</v>
      </c>
      <c r="AQ17">
        <f>IF(AND(Delegates!$H18="Yes",Delegates!$P18="FUSIC heart workshop"),175,0)</f>
        <v>0</v>
      </c>
      <c r="AR17">
        <f>IF(AND(Delegates!$H18="Yes",Delegates!$P18="FUSIC lung workshop"),175,0)</f>
        <v>0</v>
      </c>
      <c r="AS17">
        <f>IF(AND(Delegates!$H18="Yes",Delegates!$P18="Leadership workshop"),230,0)</f>
        <v>0</v>
      </c>
      <c r="AT17">
        <f>IF(AND(Delegates!$H18="Yes",Delegates!$P18="LEAG symposium"),230,0)</f>
        <v>0</v>
      </c>
      <c r="AU17">
        <f>IF(AND(Delegates!$H18="No",Delegates!$P18="FUSIC heart workshop"),285,0)</f>
        <v>0</v>
      </c>
      <c r="AV17">
        <f>IF(AND(Delegates!$H18="No",Delegates!$P18="FUSIC lung workshop"),285,0)</f>
        <v>0</v>
      </c>
      <c r="AW17">
        <f>IF(AND(Delegates!$H18="No",Delegates!$P18="Leadership workshop"),330,0)</f>
        <v>0</v>
      </c>
      <c r="AX17">
        <f>IF(AND(Delegates!$H18="No",Delegates!$P18="LEAG symposium"),330,0)</f>
        <v>0</v>
      </c>
      <c r="AY17">
        <f t="shared" si="0"/>
        <v>0</v>
      </c>
      <c r="AZ17">
        <f t="shared" si="1"/>
        <v>0</v>
      </c>
    </row>
    <row r="18" spans="1:52" x14ac:dyDescent="0.35">
      <c r="A18">
        <v>17</v>
      </c>
      <c r="B18">
        <f>IF(Delegates!$J19="Consultant, Associate Specialist and Attending member",Sheet4!$C$2,0)</f>
        <v>0</v>
      </c>
      <c r="C18">
        <f>IF(Delegates!$J19="Specialty Registrar and Specialty Doctor member",Sheet4!$C$3,0)</f>
        <v>0</v>
      </c>
      <c r="D18">
        <f>IF(Delegates!$J19="ACCS, Core Training, Foundation and MTI Doctor member",Sheet4!$C$4,0)</f>
        <v>0</v>
      </c>
      <c r="E18">
        <f>IF(Delegates!$J19="Nurse, Practitioner and Allied Health Professional member",Sheet4!$C$5,0)</f>
        <v>0</v>
      </c>
      <c r="F18">
        <f>IF(Delegates!$J19="Consultant, Associate Specialist and Attending non-member",Sheet4!$C$6,0)</f>
        <v>0</v>
      </c>
      <c r="G18">
        <f>IF(Delegates!$J19="Specialty Registrar and Specialty Doctor non-member",Sheet4!$C$7,0)</f>
        <v>0</v>
      </c>
      <c r="H18">
        <f>IF(Delegates!$J19="ACCS, Core Training, Foundation and MTI Doctor non-member",Sheet4!$C$8,0)</f>
        <v>0</v>
      </c>
      <c r="I18">
        <f>IF(Delegates!$J19="Nurse, Practitioner and Allied Health Professional non-member",Sheet4!$C$9,0)</f>
        <v>0</v>
      </c>
      <c r="J18">
        <f>IF(Delegates!$K19="Consultant, Associate Specialist and Attending member",Sheet4!$C$10,0)</f>
        <v>0</v>
      </c>
      <c r="K18">
        <f>IF(Delegates!$K19="Specialty Registrar and Specialty Doctor member",Sheet4!$C$11,0)</f>
        <v>0</v>
      </c>
      <c r="L18">
        <f>IF(Delegates!$K19="ACCS, Core Training, Foundation and MTI Doctor member",Sheet4!$C$12,0)</f>
        <v>0</v>
      </c>
      <c r="M18">
        <f>IF(Delegates!$K19="Nurse, Practitioner and Allied Health Professional member",Sheet4!$C$13,0)</f>
        <v>0</v>
      </c>
      <c r="N18">
        <f>IF(Delegates!$K19="Consultant, Associate Specialist and Attending non-member",Sheet4!$C$14,0)</f>
        <v>0</v>
      </c>
      <c r="O18">
        <f>IF(Delegates!$K19="Specialty Registrar and Specialty Doctor non-member",Sheet4!$C$15,0)</f>
        <v>0</v>
      </c>
      <c r="P18">
        <f>IF(Delegates!$K19="ACCS, Core Training, Foundation and MTI Doctor non-member",Sheet4!$C$16,0)</f>
        <v>0</v>
      </c>
      <c r="Q18">
        <f>IF(Delegates!$K19="Nurse, Practitioner and Allied Health Professional non-member",Sheet4!$C$17,0)</f>
        <v>0</v>
      </c>
      <c r="R18">
        <f>IF(Delegates!$L19="Consultant, Associate Specialist and Attending member",Sheet4!$C$10,0)</f>
        <v>0</v>
      </c>
      <c r="S18">
        <f>IF(Delegates!$L19="Specialty Registrar and Specialty Doctor member",Sheet4!$C$11,0)</f>
        <v>0</v>
      </c>
      <c r="T18">
        <f>IF(Delegates!$L19="ACCS, Core Training, Foundation and MTI Doctor member",Sheet4!$C$12,0)</f>
        <v>0</v>
      </c>
      <c r="U18">
        <f>IF(Delegates!$L19="Nurse, Practitioner and Allied Health Professional member",Sheet4!$C$13,0)</f>
        <v>0</v>
      </c>
      <c r="V18">
        <f>IF(Delegates!$L19="Consultant, Associate Specialist and Attending non-member",Sheet4!$C$14,0)</f>
        <v>0</v>
      </c>
      <c r="W18">
        <f>IF(Delegates!$L19="Specialty Registrar and Specialty Doctor non-member",Sheet4!$C$15,0)</f>
        <v>0</v>
      </c>
      <c r="X18">
        <f>IF(Delegates!$L19="ACCS, Core Training, Foundation and MTI Doctor non-member",Sheet4!$C$16,0)</f>
        <v>0</v>
      </c>
      <c r="Y18">
        <f>IF(Delegates!$L19="Nurse, Practitioner and Allied Health Professional non-member",Sheet4!$C$17,0)</f>
        <v>0</v>
      </c>
      <c r="Z18">
        <f>IF(Delegates!$M19="Consultant, Associate Specialist and Attending member",Sheet4!$C$10,0)</f>
        <v>0</v>
      </c>
      <c r="AA18">
        <f>IF(Delegates!$M19="Specialty Registrar and Specialty Doctor member",Sheet4!$C$11,0)</f>
        <v>0</v>
      </c>
      <c r="AB18">
        <f>IF(Delegates!$M19="ACCS, Core Training, Foundation and MTI Doctor member",Sheet4!$C$12,0)</f>
        <v>0</v>
      </c>
      <c r="AC18">
        <f>IF(Delegates!$M19="Nurse, Practitioner and Allied Health Professional member",Sheet4!$C$13,0)</f>
        <v>0</v>
      </c>
      <c r="AD18">
        <f>IF(Delegates!$M19="Consultant, Associate Specialist and Attending non-member",Sheet4!$C$14,0)</f>
        <v>0</v>
      </c>
      <c r="AE18">
        <f>IF(Delegates!$M19="Specialty Registrar and Specialty Doctor non-member",Sheet4!$C$15,0)</f>
        <v>0</v>
      </c>
      <c r="AF18">
        <f>IF(Delegates!$M19="ACCS, Core Training, Foundation and MTI Doctor non-member",Sheet4!$C$16,0)</f>
        <v>0</v>
      </c>
      <c r="AG18">
        <f>IF(Delegates!$M19="Nurse, Practitioner and Allied Health Professional non-member",Sheet4!$C$17,0)</f>
        <v>0</v>
      </c>
      <c r="AH18">
        <f>IF(Delegates!$N19="Consultant, Associate Specialist and Attending member",Sheet4!$C$18,0)</f>
        <v>0</v>
      </c>
      <c r="AI18">
        <f>IF(Delegates!$N19="Specialty Registrar and Specialty Doctor member",Sheet4!$C$19,0)</f>
        <v>0</v>
      </c>
      <c r="AJ18">
        <f>IF(Delegates!$N19="ACCS, Core Training, Foundation and MTI Doctor member",Sheet4!$C$20,0)</f>
        <v>0</v>
      </c>
      <c r="AK18">
        <f>IF(Delegates!$N19="Nurse, Practitioner and Allied Health Professional member",Sheet4!$C$21,0)</f>
        <v>0</v>
      </c>
      <c r="AL18">
        <f>IF(Delegates!$N19="Consultant, Associate Specialist and Attending non-member",Sheet4!$C$22,0)</f>
        <v>0</v>
      </c>
      <c r="AM18">
        <f>IF(Delegates!$N19="Specialty Registrar and Specialty Doctor non-member",Sheet4!$C$23,0)</f>
        <v>0</v>
      </c>
      <c r="AN18">
        <f>IF(Delegates!$N19="ACCS, Core Training, Foundation and MTI Doctor non-member",Sheet4!$C$24,0)</f>
        <v>0</v>
      </c>
      <c r="AO18">
        <f>IF(Delegates!$N19="Nurse, Practitioner and Allied Health Professional non-member",Sheet4!$C$25,0)</f>
        <v>0</v>
      </c>
      <c r="AP18">
        <f>IF(Delegates!O19="Yes",25,0)</f>
        <v>0</v>
      </c>
      <c r="AQ18">
        <f>IF(AND(Delegates!$H19="Yes",Delegates!$P19="FUSIC heart workshop"),175,0)</f>
        <v>0</v>
      </c>
      <c r="AR18">
        <f>IF(AND(Delegates!$H19="Yes",Delegates!$P19="FUSIC lung workshop"),175,0)</f>
        <v>0</v>
      </c>
      <c r="AS18">
        <f>IF(AND(Delegates!$H19="Yes",Delegates!$P19="Leadership workshop"),230,0)</f>
        <v>0</v>
      </c>
      <c r="AT18">
        <f>IF(AND(Delegates!$H19="Yes",Delegates!$P19="LEAG symposium"),230,0)</f>
        <v>0</v>
      </c>
      <c r="AU18">
        <f>IF(AND(Delegates!$H19="No",Delegates!$P19="FUSIC heart workshop"),285,0)</f>
        <v>0</v>
      </c>
      <c r="AV18">
        <f>IF(AND(Delegates!$H19="No",Delegates!$P19="FUSIC lung workshop"),285,0)</f>
        <v>0</v>
      </c>
      <c r="AW18">
        <f>IF(AND(Delegates!$H19="No",Delegates!$P19="Leadership workshop"),330,0)</f>
        <v>0</v>
      </c>
      <c r="AX18">
        <f>IF(AND(Delegates!$H19="No",Delegates!$P19="LEAG symposium"),330,0)</f>
        <v>0</v>
      </c>
      <c r="AY18">
        <f t="shared" si="0"/>
        <v>0</v>
      </c>
      <c r="AZ18">
        <f t="shared" si="1"/>
        <v>0</v>
      </c>
    </row>
    <row r="19" spans="1:52" x14ac:dyDescent="0.35">
      <c r="A19">
        <v>18</v>
      </c>
      <c r="B19">
        <f>IF(Delegates!$J20="Consultant, Associate Specialist and Attending member",Sheet4!$C$2,0)</f>
        <v>0</v>
      </c>
      <c r="C19">
        <f>IF(Delegates!$J20="Specialty Registrar and Specialty Doctor member",Sheet4!$C$3,0)</f>
        <v>0</v>
      </c>
      <c r="D19">
        <f>IF(Delegates!$J20="ACCS, Core Training, Foundation and MTI Doctor member",Sheet4!$C$4,0)</f>
        <v>0</v>
      </c>
      <c r="E19">
        <f>IF(Delegates!$J20="Nurse, Practitioner and Allied Health Professional member",Sheet4!$C$5,0)</f>
        <v>0</v>
      </c>
      <c r="F19">
        <f>IF(Delegates!$J20="Consultant, Associate Specialist and Attending non-member",Sheet4!$C$6,0)</f>
        <v>0</v>
      </c>
      <c r="G19">
        <f>IF(Delegates!$J20="Specialty Registrar and Specialty Doctor non-member",Sheet4!$C$7,0)</f>
        <v>0</v>
      </c>
      <c r="H19">
        <f>IF(Delegates!$J20="ACCS, Core Training, Foundation and MTI Doctor non-member",Sheet4!$C$8,0)</f>
        <v>0</v>
      </c>
      <c r="I19">
        <f>IF(Delegates!$J20="Nurse, Practitioner and Allied Health Professional non-member",Sheet4!$C$9,0)</f>
        <v>0</v>
      </c>
      <c r="J19">
        <f>IF(Delegates!$K20="Consultant, Associate Specialist and Attending member",Sheet4!$C$10,0)</f>
        <v>0</v>
      </c>
      <c r="K19">
        <f>IF(Delegates!$K20="Specialty Registrar and Specialty Doctor member",Sheet4!$C$11,0)</f>
        <v>0</v>
      </c>
      <c r="L19">
        <f>IF(Delegates!$K20="ACCS, Core Training, Foundation and MTI Doctor member",Sheet4!$C$12,0)</f>
        <v>0</v>
      </c>
      <c r="M19">
        <f>IF(Delegates!$K20="Nurse, Practitioner and Allied Health Professional member",Sheet4!$C$13,0)</f>
        <v>0</v>
      </c>
      <c r="N19">
        <f>IF(Delegates!$K20="Consultant, Associate Specialist and Attending non-member",Sheet4!$C$14,0)</f>
        <v>0</v>
      </c>
      <c r="O19">
        <f>IF(Delegates!$K20="Specialty Registrar and Specialty Doctor non-member",Sheet4!$C$15,0)</f>
        <v>0</v>
      </c>
      <c r="P19">
        <f>IF(Delegates!$K20="ACCS, Core Training, Foundation and MTI Doctor non-member",Sheet4!$C$16,0)</f>
        <v>0</v>
      </c>
      <c r="Q19">
        <f>IF(Delegates!$K20="Nurse, Practitioner and Allied Health Professional non-member",Sheet4!$C$17,0)</f>
        <v>0</v>
      </c>
      <c r="R19">
        <f>IF(Delegates!$L20="Consultant, Associate Specialist and Attending member",Sheet4!$C$10,0)</f>
        <v>0</v>
      </c>
      <c r="S19">
        <f>IF(Delegates!$L20="Specialty Registrar and Specialty Doctor member",Sheet4!$C$11,0)</f>
        <v>0</v>
      </c>
      <c r="T19">
        <f>IF(Delegates!$L20="ACCS, Core Training, Foundation and MTI Doctor member",Sheet4!$C$12,0)</f>
        <v>0</v>
      </c>
      <c r="U19">
        <f>IF(Delegates!$L20="Nurse, Practitioner and Allied Health Professional member",Sheet4!$C$13,0)</f>
        <v>0</v>
      </c>
      <c r="V19">
        <f>IF(Delegates!$L20="Consultant, Associate Specialist and Attending non-member",Sheet4!$C$14,0)</f>
        <v>0</v>
      </c>
      <c r="W19">
        <f>IF(Delegates!$L20="Specialty Registrar and Specialty Doctor non-member",Sheet4!$C$15,0)</f>
        <v>0</v>
      </c>
      <c r="X19">
        <f>IF(Delegates!$L20="ACCS, Core Training, Foundation and MTI Doctor non-member",Sheet4!$C$16,0)</f>
        <v>0</v>
      </c>
      <c r="Y19">
        <f>IF(Delegates!$L20="Nurse, Practitioner and Allied Health Professional non-member",Sheet4!$C$17,0)</f>
        <v>0</v>
      </c>
      <c r="Z19">
        <f>IF(Delegates!$M20="Consultant, Associate Specialist and Attending member",Sheet4!$C$10,0)</f>
        <v>0</v>
      </c>
      <c r="AA19">
        <f>IF(Delegates!$M20="Specialty Registrar and Specialty Doctor member",Sheet4!$C$11,0)</f>
        <v>0</v>
      </c>
      <c r="AB19">
        <f>IF(Delegates!$M20="ACCS, Core Training, Foundation and MTI Doctor member",Sheet4!$C$12,0)</f>
        <v>0</v>
      </c>
      <c r="AC19">
        <f>IF(Delegates!$M20="Nurse, Practitioner and Allied Health Professional member",Sheet4!$C$13,0)</f>
        <v>0</v>
      </c>
      <c r="AD19">
        <f>IF(Delegates!$M20="Consultant, Associate Specialist and Attending non-member",Sheet4!$C$14,0)</f>
        <v>0</v>
      </c>
      <c r="AE19">
        <f>IF(Delegates!$M20="Specialty Registrar and Specialty Doctor non-member",Sheet4!$C$15,0)</f>
        <v>0</v>
      </c>
      <c r="AF19">
        <f>IF(Delegates!$M20="ACCS, Core Training, Foundation and MTI Doctor non-member",Sheet4!$C$16,0)</f>
        <v>0</v>
      </c>
      <c r="AG19">
        <f>IF(Delegates!$M20="Nurse, Practitioner and Allied Health Professional non-member",Sheet4!$C$17,0)</f>
        <v>0</v>
      </c>
      <c r="AH19">
        <f>IF(Delegates!$N20="Consultant, Associate Specialist and Attending member",Sheet4!$C$18,0)</f>
        <v>0</v>
      </c>
      <c r="AI19">
        <f>IF(Delegates!$N20="Specialty Registrar and Specialty Doctor member",Sheet4!$C$19,0)</f>
        <v>0</v>
      </c>
      <c r="AJ19">
        <f>IF(Delegates!$N20="ACCS, Core Training, Foundation and MTI Doctor member",Sheet4!$C$20,0)</f>
        <v>0</v>
      </c>
      <c r="AK19">
        <f>IF(Delegates!$N20="Nurse, Practitioner and Allied Health Professional member",Sheet4!$C$21,0)</f>
        <v>0</v>
      </c>
      <c r="AL19">
        <f>IF(Delegates!$N20="Consultant, Associate Specialist and Attending non-member",Sheet4!$C$22,0)</f>
        <v>0</v>
      </c>
      <c r="AM19">
        <f>IF(Delegates!$N20="Specialty Registrar and Specialty Doctor non-member",Sheet4!$C$23,0)</f>
        <v>0</v>
      </c>
      <c r="AN19">
        <f>IF(Delegates!$N20="ACCS, Core Training, Foundation and MTI Doctor non-member",Sheet4!$C$24,0)</f>
        <v>0</v>
      </c>
      <c r="AO19">
        <f>IF(Delegates!$N20="Nurse, Practitioner and Allied Health Professional non-member",Sheet4!$C$25,0)</f>
        <v>0</v>
      </c>
      <c r="AP19">
        <f>IF(Delegates!O20="Yes",25,0)</f>
        <v>0</v>
      </c>
      <c r="AQ19">
        <f>IF(AND(Delegates!$H20="Yes",Delegates!$P20="FUSIC heart workshop"),175,0)</f>
        <v>0</v>
      </c>
      <c r="AR19">
        <f>IF(AND(Delegates!$H20="Yes",Delegates!$P20="FUSIC lung workshop"),175,0)</f>
        <v>0</v>
      </c>
      <c r="AS19">
        <f>IF(AND(Delegates!$H20="Yes",Delegates!$P20="Leadership workshop"),230,0)</f>
        <v>0</v>
      </c>
      <c r="AT19">
        <f>IF(AND(Delegates!$H20="Yes",Delegates!$P20="LEAG symposium"),230,0)</f>
        <v>0</v>
      </c>
      <c r="AU19">
        <f>IF(AND(Delegates!$H20="No",Delegates!$P20="FUSIC heart workshop"),285,0)</f>
        <v>0</v>
      </c>
      <c r="AV19">
        <f>IF(AND(Delegates!$H20="No",Delegates!$P20="FUSIC lung workshop"),285,0)</f>
        <v>0</v>
      </c>
      <c r="AW19">
        <f>IF(AND(Delegates!$H20="No",Delegates!$P20="Leadership workshop"),330,0)</f>
        <v>0</v>
      </c>
      <c r="AX19">
        <f>IF(AND(Delegates!$H20="No",Delegates!$P20="LEAG symposium"),330,0)</f>
        <v>0</v>
      </c>
      <c r="AY19">
        <f t="shared" si="0"/>
        <v>0</v>
      </c>
      <c r="AZ19">
        <f t="shared" si="1"/>
        <v>0</v>
      </c>
    </row>
    <row r="20" spans="1:52" x14ac:dyDescent="0.35">
      <c r="A20">
        <v>19</v>
      </c>
      <c r="B20">
        <f>IF(Delegates!$J21="Consultant, Associate Specialist and Attending member",Sheet4!$C$2,0)</f>
        <v>0</v>
      </c>
      <c r="C20">
        <f>IF(Delegates!$J21="Specialty Registrar and Specialty Doctor member",Sheet4!$C$3,0)</f>
        <v>0</v>
      </c>
      <c r="D20">
        <f>IF(Delegates!$J21="ACCS, Core Training, Foundation and MTI Doctor member",Sheet4!$C$4,0)</f>
        <v>0</v>
      </c>
      <c r="E20">
        <f>IF(Delegates!$J21="Nurse, Practitioner and Allied Health Professional member",Sheet4!$C$5,0)</f>
        <v>0</v>
      </c>
      <c r="F20">
        <f>IF(Delegates!$J21="Consultant, Associate Specialist and Attending non-member",Sheet4!$C$6,0)</f>
        <v>0</v>
      </c>
      <c r="G20">
        <f>IF(Delegates!$J21="Specialty Registrar and Specialty Doctor non-member",Sheet4!$C$7,0)</f>
        <v>0</v>
      </c>
      <c r="H20">
        <f>IF(Delegates!$J21="ACCS, Core Training, Foundation and MTI Doctor non-member",Sheet4!$C$8,0)</f>
        <v>0</v>
      </c>
      <c r="I20">
        <f>IF(Delegates!$J21="Nurse, Practitioner and Allied Health Professional non-member",Sheet4!$C$9,0)</f>
        <v>0</v>
      </c>
      <c r="J20">
        <f>IF(Delegates!$K21="Consultant, Associate Specialist and Attending member",Sheet4!$C$10,0)</f>
        <v>0</v>
      </c>
      <c r="K20">
        <f>IF(Delegates!$K21="Specialty Registrar and Specialty Doctor member",Sheet4!$C$11,0)</f>
        <v>0</v>
      </c>
      <c r="L20">
        <f>IF(Delegates!$K21="ACCS, Core Training, Foundation and MTI Doctor member",Sheet4!$C$12,0)</f>
        <v>0</v>
      </c>
      <c r="M20">
        <f>IF(Delegates!$K21="Nurse, Practitioner and Allied Health Professional member",Sheet4!$C$13,0)</f>
        <v>0</v>
      </c>
      <c r="N20">
        <f>IF(Delegates!$K21="Consultant, Associate Specialist and Attending non-member",Sheet4!$C$14,0)</f>
        <v>0</v>
      </c>
      <c r="O20">
        <f>IF(Delegates!$K21="Specialty Registrar and Specialty Doctor non-member",Sheet4!$C$15,0)</f>
        <v>0</v>
      </c>
      <c r="P20">
        <f>IF(Delegates!$K21="ACCS, Core Training, Foundation and MTI Doctor non-member",Sheet4!$C$16,0)</f>
        <v>0</v>
      </c>
      <c r="Q20">
        <f>IF(Delegates!$K21="Nurse, Practitioner and Allied Health Professional non-member",Sheet4!$C$17,0)</f>
        <v>0</v>
      </c>
      <c r="R20">
        <f>IF(Delegates!$L21="Consultant, Associate Specialist and Attending member",Sheet4!$C$10,0)</f>
        <v>0</v>
      </c>
      <c r="S20">
        <f>IF(Delegates!$L21="Specialty Registrar and Specialty Doctor member",Sheet4!$C$11,0)</f>
        <v>0</v>
      </c>
      <c r="T20">
        <f>IF(Delegates!$L21="ACCS, Core Training, Foundation and MTI Doctor member",Sheet4!$C$12,0)</f>
        <v>0</v>
      </c>
      <c r="U20">
        <f>IF(Delegates!$L21="Nurse, Practitioner and Allied Health Professional member",Sheet4!$C$13,0)</f>
        <v>0</v>
      </c>
      <c r="V20">
        <f>IF(Delegates!$L21="Consultant, Associate Specialist and Attending non-member",Sheet4!$C$14,0)</f>
        <v>0</v>
      </c>
      <c r="W20">
        <f>IF(Delegates!$L21="Specialty Registrar and Specialty Doctor non-member",Sheet4!$C$15,0)</f>
        <v>0</v>
      </c>
      <c r="X20">
        <f>IF(Delegates!$L21="ACCS, Core Training, Foundation and MTI Doctor non-member",Sheet4!$C$16,0)</f>
        <v>0</v>
      </c>
      <c r="Y20">
        <f>IF(Delegates!$L21="Nurse, Practitioner and Allied Health Professional non-member",Sheet4!$C$17,0)</f>
        <v>0</v>
      </c>
      <c r="Z20">
        <f>IF(Delegates!$M21="Consultant, Associate Specialist and Attending member",Sheet4!$C$10,0)</f>
        <v>0</v>
      </c>
      <c r="AA20">
        <f>IF(Delegates!$M21="Specialty Registrar and Specialty Doctor member",Sheet4!$C$11,0)</f>
        <v>0</v>
      </c>
      <c r="AB20">
        <f>IF(Delegates!$M21="ACCS, Core Training, Foundation and MTI Doctor member",Sheet4!$C$12,0)</f>
        <v>0</v>
      </c>
      <c r="AC20">
        <f>IF(Delegates!$M21="Nurse, Practitioner and Allied Health Professional member",Sheet4!$C$13,0)</f>
        <v>0</v>
      </c>
      <c r="AD20">
        <f>IF(Delegates!$M21="Consultant, Associate Specialist and Attending non-member",Sheet4!$C$14,0)</f>
        <v>0</v>
      </c>
      <c r="AE20">
        <f>IF(Delegates!$M21="Specialty Registrar and Specialty Doctor non-member",Sheet4!$C$15,0)</f>
        <v>0</v>
      </c>
      <c r="AF20">
        <f>IF(Delegates!$M21="ACCS, Core Training, Foundation and MTI Doctor non-member",Sheet4!$C$16,0)</f>
        <v>0</v>
      </c>
      <c r="AG20">
        <f>IF(Delegates!$M21="Nurse, Practitioner and Allied Health Professional non-member",Sheet4!$C$17,0)</f>
        <v>0</v>
      </c>
      <c r="AH20">
        <f>IF(Delegates!$N21="Consultant, Associate Specialist and Attending member",Sheet4!$C$18,0)</f>
        <v>0</v>
      </c>
      <c r="AI20">
        <f>IF(Delegates!$N21="Specialty Registrar and Specialty Doctor member",Sheet4!$C$19,0)</f>
        <v>0</v>
      </c>
      <c r="AJ20">
        <f>IF(Delegates!$N21="ACCS, Core Training, Foundation and MTI Doctor member",Sheet4!$C$20,0)</f>
        <v>0</v>
      </c>
      <c r="AK20">
        <f>IF(Delegates!$N21="Nurse, Practitioner and Allied Health Professional member",Sheet4!$C$21,0)</f>
        <v>0</v>
      </c>
      <c r="AL20">
        <f>IF(Delegates!$N21="Consultant, Associate Specialist and Attending non-member",Sheet4!$C$22,0)</f>
        <v>0</v>
      </c>
      <c r="AM20">
        <f>IF(Delegates!$N21="Specialty Registrar and Specialty Doctor non-member",Sheet4!$C$23,0)</f>
        <v>0</v>
      </c>
      <c r="AN20">
        <f>IF(Delegates!$N21="ACCS, Core Training, Foundation and MTI Doctor non-member",Sheet4!$C$24,0)</f>
        <v>0</v>
      </c>
      <c r="AO20">
        <f>IF(Delegates!$N21="Nurse, Practitioner and Allied Health Professional non-member",Sheet4!$C$25,0)</f>
        <v>0</v>
      </c>
      <c r="AP20">
        <f>IF(Delegates!O21="Yes",25,0)</f>
        <v>0</v>
      </c>
      <c r="AQ20">
        <f>IF(AND(Delegates!$H21="Yes",Delegates!$P21="FUSIC heart workshop"),175,0)</f>
        <v>0</v>
      </c>
      <c r="AR20">
        <f>IF(AND(Delegates!$H21="Yes",Delegates!$P21="FUSIC lung workshop"),175,0)</f>
        <v>0</v>
      </c>
      <c r="AS20">
        <f>IF(AND(Delegates!$H21="Yes",Delegates!$P21="Leadership workshop"),230,0)</f>
        <v>0</v>
      </c>
      <c r="AT20">
        <f>IF(AND(Delegates!$H21="Yes",Delegates!$P21="LEAG symposium"),230,0)</f>
        <v>0</v>
      </c>
      <c r="AU20">
        <f>IF(AND(Delegates!$H21="No",Delegates!$P21="FUSIC heart workshop"),285,0)</f>
        <v>0</v>
      </c>
      <c r="AV20">
        <f>IF(AND(Delegates!$H21="No",Delegates!$P21="FUSIC lung workshop"),285,0)</f>
        <v>0</v>
      </c>
      <c r="AW20">
        <f>IF(AND(Delegates!$H21="No",Delegates!$P21="Leadership workshop"),330,0)</f>
        <v>0</v>
      </c>
      <c r="AX20">
        <f>IF(AND(Delegates!$H21="No",Delegates!$P21="LEAG symposium"),330,0)</f>
        <v>0</v>
      </c>
      <c r="AY20">
        <f t="shared" si="0"/>
        <v>0</v>
      </c>
      <c r="AZ20">
        <f t="shared" si="1"/>
        <v>0</v>
      </c>
    </row>
    <row r="21" spans="1:52" x14ac:dyDescent="0.35">
      <c r="A21">
        <v>20</v>
      </c>
      <c r="B21">
        <f>IF(Delegates!$J22="Consultant, Associate Specialist and Attending member",Sheet4!$C$2,0)</f>
        <v>0</v>
      </c>
      <c r="C21">
        <f>IF(Delegates!$J22="Specialty Registrar and Specialty Doctor member",Sheet4!$C$3,0)</f>
        <v>0</v>
      </c>
      <c r="D21">
        <f>IF(Delegates!$J22="ACCS, Core Training, Foundation and MTI Doctor member",Sheet4!$C$4,0)</f>
        <v>0</v>
      </c>
      <c r="E21">
        <f>IF(Delegates!$J22="Nurse, Practitioner and Allied Health Professional member",Sheet4!$C$5,0)</f>
        <v>0</v>
      </c>
      <c r="F21">
        <f>IF(Delegates!$J22="Consultant, Associate Specialist and Attending non-member",Sheet4!$C$6,0)</f>
        <v>0</v>
      </c>
      <c r="G21">
        <f>IF(Delegates!$J22="Specialty Registrar and Specialty Doctor non-member",Sheet4!$C$7,0)</f>
        <v>0</v>
      </c>
      <c r="H21">
        <f>IF(Delegates!$J22="ACCS, Core Training, Foundation and MTI Doctor non-member",Sheet4!$C$8,0)</f>
        <v>0</v>
      </c>
      <c r="I21">
        <f>IF(Delegates!$J22="Nurse, Practitioner and Allied Health Professional non-member",Sheet4!$C$9,0)</f>
        <v>0</v>
      </c>
      <c r="J21">
        <f>IF(Delegates!$K22="Consultant, Associate Specialist and Attending member",Sheet4!$C$10,0)</f>
        <v>0</v>
      </c>
      <c r="K21">
        <f>IF(Delegates!$K22="Specialty Registrar and Specialty Doctor member",Sheet4!$C$11,0)</f>
        <v>0</v>
      </c>
      <c r="L21">
        <f>IF(Delegates!$K22="ACCS, Core Training, Foundation and MTI Doctor member",Sheet4!$C$12,0)</f>
        <v>0</v>
      </c>
      <c r="M21">
        <f>IF(Delegates!$K22="Nurse, Practitioner and Allied Health Professional member",Sheet4!$C$13,0)</f>
        <v>0</v>
      </c>
      <c r="N21">
        <f>IF(Delegates!$K22="Consultant, Associate Specialist and Attending non-member",Sheet4!$C$14,0)</f>
        <v>0</v>
      </c>
      <c r="O21">
        <f>IF(Delegates!$K22="Specialty Registrar and Specialty Doctor non-member",Sheet4!$C$15,0)</f>
        <v>0</v>
      </c>
      <c r="P21">
        <f>IF(Delegates!$K22="ACCS, Core Training, Foundation and MTI Doctor non-member",Sheet4!$C$16,0)</f>
        <v>0</v>
      </c>
      <c r="Q21">
        <f>IF(Delegates!$K22="Nurse, Practitioner and Allied Health Professional non-member",Sheet4!$C$17,0)</f>
        <v>0</v>
      </c>
      <c r="R21">
        <f>IF(Delegates!$L22="Consultant, Associate Specialist and Attending member",Sheet4!$C$10,0)</f>
        <v>0</v>
      </c>
      <c r="S21">
        <f>IF(Delegates!$L22="Specialty Registrar and Specialty Doctor member",Sheet4!$C$11,0)</f>
        <v>0</v>
      </c>
      <c r="T21">
        <f>IF(Delegates!$L22="ACCS, Core Training, Foundation and MTI Doctor member",Sheet4!$C$12,0)</f>
        <v>0</v>
      </c>
      <c r="U21">
        <f>IF(Delegates!$L22="Nurse, Practitioner and Allied Health Professional member",Sheet4!$C$13,0)</f>
        <v>0</v>
      </c>
      <c r="V21">
        <f>IF(Delegates!$L22="Consultant, Associate Specialist and Attending non-member",Sheet4!$C$14,0)</f>
        <v>0</v>
      </c>
      <c r="W21">
        <f>IF(Delegates!$L22="Specialty Registrar and Specialty Doctor non-member",Sheet4!$C$15,0)</f>
        <v>0</v>
      </c>
      <c r="X21">
        <f>IF(Delegates!$L22="ACCS, Core Training, Foundation and MTI Doctor non-member",Sheet4!$C$16,0)</f>
        <v>0</v>
      </c>
      <c r="Y21">
        <f>IF(Delegates!$L22="Nurse, Practitioner and Allied Health Professional non-member",Sheet4!$C$17,0)</f>
        <v>0</v>
      </c>
      <c r="Z21">
        <f>IF(Delegates!$M22="Consultant, Associate Specialist and Attending member",Sheet4!$C$10,0)</f>
        <v>0</v>
      </c>
      <c r="AA21">
        <f>IF(Delegates!$M22="Specialty Registrar and Specialty Doctor member",Sheet4!$C$11,0)</f>
        <v>0</v>
      </c>
      <c r="AB21">
        <f>IF(Delegates!$M22="ACCS, Core Training, Foundation and MTI Doctor member",Sheet4!$C$12,0)</f>
        <v>0</v>
      </c>
      <c r="AC21">
        <f>IF(Delegates!$M22="Nurse, Practitioner and Allied Health Professional member",Sheet4!$C$13,0)</f>
        <v>0</v>
      </c>
      <c r="AD21">
        <f>IF(Delegates!$M22="Consultant, Associate Specialist and Attending non-member",Sheet4!$C$14,0)</f>
        <v>0</v>
      </c>
      <c r="AE21">
        <f>IF(Delegates!$M22="Specialty Registrar and Specialty Doctor non-member",Sheet4!$C$15,0)</f>
        <v>0</v>
      </c>
      <c r="AF21">
        <f>IF(Delegates!$M22="ACCS, Core Training, Foundation and MTI Doctor non-member",Sheet4!$C$16,0)</f>
        <v>0</v>
      </c>
      <c r="AG21">
        <f>IF(Delegates!$M22="Nurse, Practitioner and Allied Health Professional non-member",Sheet4!$C$17,0)</f>
        <v>0</v>
      </c>
      <c r="AH21">
        <f>IF(Delegates!$N22="Consultant, Associate Specialist and Attending member",Sheet4!$C$18,0)</f>
        <v>0</v>
      </c>
      <c r="AI21">
        <f>IF(Delegates!$N22="Specialty Registrar and Specialty Doctor member",Sheet4!$C$19,0)</f>
        <v>0</v>
      </c>
      <c r="AJ21">
        <f>IF(Delegates!$N22="ACCS, Core Training, Foundation and MTI Doctor member",Sheet4!$C$20,0)</f>
        <v>0</v>
      </c>
      <c r="AK21">
        <f>IF(Delegates!$N22="Nurse, Practitioner and Allied Health Professional member",Sheet4!$C$21,0)</f>
        <v>0</v>
      </c>
      <c r="AL21">
        <f>IF(Delegates!$N22="Consultant, Associate Specialist and Attending non-member",Sheet4!$C$22,0)</f>
        <v>0</v>
      </c>
      <c r="AM21">
        <f>IF(Delegates!$N22="Specialty Registrar and Specialty Doctor non-member",Sheet4!$C$23,0)</f>
        <v>0</v>
      </c>
      <c r="AN21">
        <f>IF(Delegates!$N22="ACCS, Core Training, Foundation and MTI Doctor non-member",Sheet4!$C$24,0)</f>
        <v>0</v>
      </c>
      <c r="AO21">
        <f>IF(Delegates!$N22="Nurse, Practitioner and Allied Health Professional non-member",Sheet4!$C$25,0)</f>
        <v>0</v>
      </c>
      <c r="AP21">
        <f>IF(Delegates!O22="Yes",25,0)</f>
        <v>0</v>
      </c>
      <c r="AQ21">
        <f>IF(AND(Delegates!$H22="Yes",Delegates!$P22="FUSIC heart workshop"),175,0)</f>
        <v>0</v>
      </c>
      <c r="AR21">
        <f>IF(AND(Delegates!$H22="Yes",Delegates!$P22="FUSIC lung workshop"),175,0)</f>
        <v>0</v>
      </c>
      <c r="AS21">
        <f>IF(AND(Delegates!$H22="Yes",Delegates!$P22="Leadership workshop"),230,0)</f>
        <v>0</v>
      </c>
      <c r="AT21">
        <f>IF(AND(Delegates!$H22="Yes",Delegates!$P22="LEAG symposium"),230,0)</f>
        <v>0</v>
      </c>
      <c r="AU21">
        <f>IF(AND(Delegates!$H22="No",Delegates!$P22="FUSIC heart workshop"),285,0)</f>
        <v>0</v>
      </c>
      <c r="AV21">
        <f>IF(AND(Delegates!$H22="No",Delegates!$P22="FUSIC lung workshop"),285,0)</f>
        <v>0</v>
      </c>
      <c r="AW21">
        <f>IF(AND(Delegates!$H22="No",Delegates!$P22="Leadership workshop"),330,0)</f>
        <v>0</v>
      </c>
      <c r="AX21">
        <f>IF(AND(Delegates!$H22="No",Delegates!$P22="LEAG symposium"),330,0)</f>
        <v>0</v>
      </c>
      <c r="AY21">
        <f t="shared" si="0"/>
        <v>0</v>
      </c>
      <c r="AZ21">
        <f t="shared" si="1"/>
        <v>0</v>
      </c>
    </row>
    <row r="22" spans="1:52" x14ac:dyDescent="0.35">
      <c r="AY22">
        <f>SUM(AY2:AY21)</f>
        <v>0</v>
      </c>
      <c r="AZ22">
        <f>SUM(AZ2:AZ21)</f>
        <v>0</v>
      </c>
    </row>
  </sheetData>
  <mergeCells count="6">
    <mergeCell ref="AQ1:AX1"/>
    <mergeCell ref="B1:I1"/>
    <mergeCell ref="J1:Q1"/>
    <mergeCell ref="R1:Y1"/>
    <mergeCell ref="Z1:AG1"/>
    <mergeCell ref="AH1:A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4084-271F-4C93-9705-65A9D898C89A}">
  <dimension ref="A1:E25"/>
  <sheetViews>
    <sheetView zoomScale="66" zoomScaleNormal="66" workbookViewId="0">
      <selection activeCell="C11" sqref="C11"/>
    </sheetView>
  </sheetViews>
  <sheetFormatPr defaultRowHeight="14.5" x14ac:dyDescent="0.35"/>
  <cols>
    <col min="1" max="1" width="34.81640625" customWidth="1"/>
    <col min="2" max="2" width="43.81640625" bestFit="1" customWidth="1"/>
    <col min="3" max="3" width="12.1796875" bestFit="1" customWidth="1"/>
    <col min="4" max="4" width="11.26953125" bestFit="1" customWidth="1"/>
    <col min="5" max="5" width="8.453125" bestFit="1" customWidth="1"/>
  </cols>
  <sheetData>
    <row r="1" spans="1:5" x14ac:dyDescent="0.35">
      <c r="C1" t="s">
        <v>50</v>
      </c>
      <c r="D1" t="s">
        <v>51</v>
      </c>
      <c r="E1" t="s">
        <v>52</v>
      </c>
    </row>
    <row r="2" spans="1:5" x14ac:dyDescent="0.35">
      <c r="A2" t="s">
        <v>53</v>
      </c>
      <c r="B2" t="s">
        <v>54</v>
      </c>
      <c r="C2">
        <v>517</v>
      </c>
      <c r="D2">
        <v>517</v>
      </c>
      <c r="E2">
        <v>517</v>
      </c>
    </row>
    <row r="3" spans="1:5" x14ac:dyDescent="0.35">
      <c r="A3" t="s">
        <v>53</v>
      </c>
      <c r="B3" t="s">
        <v>55</v>
      </c>
      <c r="C3">
        <v>466</v>
      </c>
      <c r="D3">
        <v>466</v>
      </c>
      <c r="E3">
        <v>466</v>
      </c>
    </row>
    <row r="4" spans="1:5" x14ac:dyDescent="0.35">
      <c r="A4" t="s">
        <v>53</v>
      </c>
      <c r="B4" t="s">
        <v>56</v>
      </c>
      <c r="C4">
        <v>356</v>
      </c>
      <c r="D4">
        <v>356</v>
      </c>
      <c r="E4">
        <v>356</v>
      </c>
    </row>
    <row r="5" spans="1:5" x14ac:dyDescent="0.35">
      <c r="A5" t="s">
        <v>53</v>
      </c>
      <c r="B5" t="s">
        <v>57</v>
      </c>
      <c r="C5">
        <v>286</v>
      </c>
      <c r="D5">
        <v>286</v>
      </c>
      <c r="E5">
        <v>286</v>
      </c>
    </row>
    <row r="6" spans="1:5" x14ac:dyDescent="0.35">
      <c r="A6" t="s">
        <v>58</v>
      </c>
      <c r="B6" t="s">
        <v>54</v>
      </c>
      <c r="C6">
        <v>689</v>
      </c>
      <c r="D6">
        <v>689</v>
      </c>
      <c r="E6">
        <v>689</v>
      </c>
    </row>
    <row r="7" spans="1:5" x14ac:dyDescent="0.35">
      <c r="A7" t="s">
        <v>58</v>
      </c>
      <c r="B7" t="s">
        <v>55</v>
      </c>
      <c r="C7">
        <v>622</v>
      </c>
      <c r="D7">
        <v>622</v>
      </c>
      <c r="E7">
        <v>622</v>
      </c>
    </row>
    <row r="8" spans="1:5" x14ac:dyDescent="0.35">
      <c r="A8" t="s">
        <v>58</v>
      </c>
      <c r="B8" t="s">
        <v>56</v>
      </c>
      <c r="C8">
        <v>474</v>
      </c>
      <c r="D8">
        <v>474</v>
      </c>
      <c r="E8">
        <v>474</v>
      </c>
    </row>
    <row r="9" spans="1:5" x14ac:dyDescent="0.35">
      <c r="A9" t="s">
        <v>58</v>
      </c>
      <c r="B9" t="s">
        <v>57</v>
      </c>
      <c r="C9">
        <v>382</v>
      </c>
      <c r="D9">
        <v>382</v>
      </c>
      <c r="E9">
        <v>382</v>
      </c>
    </row>
    <row r="10" spans="1:5" x14ac:dyDescent="0.35">
      <c r="A10" t="s">
        <v>59</v>
      </c>
      <c r="B10" t="s">
        <v>54</v>
      </c>
      <c r="C10" s="28">
        <v>240</v>
      </c>
      <c r="D10">
        <v>240</v>
      </c>
      <c r="E10">
        <v>240</v>
      </c>
    </row>
    <row r="11" spans="1:5" x14ac:dyDescent="0.35">
      <c r="A11" t="s">
        <v>59</v>
      </c>
      <c r="B11" t="s">
        <v>55</v>
      </c>
      <c r="C11" s="28">
        <v>215</v>
      </c>
      <c r="D11">
        <v>215</v>
      </c>
      <c r="E11">
        <v>215</v>
      </c>
    </row>
    <row r="12" spans="1:5" x14ac:dyDescent="0.35">
      <c r="A12" t="s">
        <v>59</v>
      </c>
      <c r="B12" t="s">
        <v>56</v>
      </c>
      <c r="C12" s="28">
        <v>165</v>
      </c>
      <c r="D12">
        <v>165</v>
      </c>
      <c r="E12">
        <v>165</v>
      </c>
    </row>
    <row r="13" spans="1:5" x14ac:dyDescent="0.35">
      <c r="A13" t="s">
        <v>59</v>
      </c>
      <c r="B13" t="s">
        <v>57</v>
      </c>
      <c r="C13" s="28">
        <v>135</v>
      </c>
      <c r="D13">
        <v>135</v>
      </c>
      <c r="E13">
        <v>135</v>
      </c>
    </row>
    <row r="14" spans="1:5" x14ac:dyDescent="0.35">
      <c r="A14" t="s">
        <v>60</v>
      </c>
      <c r="B14" t="s">
        <v>54</v>
      </c>
      <c r="C14" s="28">
        <v>320</v>
      </c>
      <c r="D14">
        <v>320</v>
      </c>
      <c r="E14">
        <v>320</v>
      </c>
    </row>
    <row r="15" spans="1:5" x14ac:dyDescent="0.35">
      <c r="A15" t="s">
        <v>60</v>
      </c>
      <c r="B15" t="s">
        <v>55</v>
      </c>
      <c r="C15" s="28">
        <v>287</v>
      </c>
      <c r="D15">
        <v>287</v>
      </c>
      <c r="E15">
        <v>287</v>
      </c>
    </row>
    <row r="16" spans="1:5" x14ac:dyDescent="0.35">
      <c r="A16" t="s">
        <v>60</v>
      </c>
      <c r="B16" t="s">
        <v>56</v>
      </c>
      <c r="C16" s="28">
        <v>220</v>
      </c>
      <c r="D16">
        <v>220</v>
      </c>
      <c r="E16">
        <v>220</v>
      </c>
    </row>
    <row r="17" spans="1:5" x14ac:dyDescent="0.35">
      <c r="A17" t="s">
        <v>60</v>
      </c>
      <c r="B17" t="s">
        <v>57</v>
      </c>
      <c r="C17" s="28">
        <v>180</v>
      </c>
      <c r="D17">
        <v>180</v>
      </c>
      <c r="E17">
        <v>180</v>
      </c>
    </row>
    <row r="18" spans="1:5" x14ac:dyDescent="0.35">
      <c r="A18" t="s">
        <v>61</v>
      </c>
      <c r="B18" t="s">
        <v>54</v>
      </c>
      <c r="C18">
        <v>427</v>
      </c>
      <c r="D18">
        <v>427</v>
      </c>
      <c r="E18">
        <v>427</v>
      </c>
    </row>
    <row r="19" spans="1:5" x14ac:dyDescent="0.35">
      <c r="A19" t="s">
        <v>61</v>
      </c>
      <c r="B19" t="s">
        <v>55</v>
      </c>
      <c r="C19">
        <v>376</v>
      </c>
      <c r="D19">
        <v>376</v>
      </c>
      <c r="E19">
        <v>376</v>
      </c>
    </row>
    <row r="20" spans="1:5" x14ac:dyDescent="0.35">
      <c r="A20" t="s">
        <v>61</v>
      </c>
      <c r="B20" t="s">
        <v>56</v>
      </c>
      <c r="C20">
        <v>266</v>
      </c>
      <c r="D20">
        <v>266</v>
      </c>
      <c r="E20">
        <v>266</v>
      </c>
    </row>
    <row r="21" spans="1:5" x14ac:dyDescent="0.35">
      <c r="A21" t="s">
        <v>61</v>
      </c>
      <c r="B21" t="s">
        <v>57</v>
      </c>
      <c r="C21">
        <v>196</v>
      </c>
      <c r="D21">
        <v>196</v>
      </c>
      <c r="E21">
        <v>196</v>
      </c>
    </row>
    <row r="22" spans="1:5" x14ac:dyDescent="0.35">
      <c r="A22" t="s">
        <v>62</v>
      </c>
      <c r="B22" t="s">
        <v>54</v>
      </c>
      <c r="C22">
        <v>569</v>
      </c>
      <c r="D22">
        <v>569</v>
      </c>
      <c r="E22">
        <v>569</v>
      </c>
    </row>
    <row r="23" spans="1:5" x14ac:dyDescent="0.35">
      <c r="A23" t="s">
        <v>62</v>
      </c>
      <c r="B23" t="s">
        <v>55</v>
      </c>
      <c r="C23">
        <v>501</v>
      </c>
      <c r="D23">
        <v>501</v>
      </c>
      <c r="E23">
        <v>501</v>
      </c>
    </row>
    <row r="24" spans="1:5" x14ac:dyDescent="0.35">
      <c r="A24" t="s">
        <v>62</v>
      </c>
      <c r="B24" t="s">
        <v>56</v>
      </c>
      <c r="C24">
        <v>354</v>
      </c>
      <c r="D24">
        <v>354</v>
      </c>
      <c r="E24">
        <v>354</v>
      </c>
    </row>
    <row r="25" spans="1:5" x14ac:dyDescent="0.35">
      <c r="A25" t="s">
        <v>62</v>
      </c>
      <c r="B25" t="s">
        <v>57</v>
      </c>
      <c r="C25">
        <v>262</v>
      </c>
      <c r="D25">
        <v>262</v>
      </c>
      <c r="E25">
        <v>262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5997044-e0bf-412f-b8cb-af7dfb1b8eab">
      <Terms xmlns="http://schemas.microsoft.com/office/infopath/2007/PartnerControls"/>
    </lcf76f155ced4ddcb4097134ff3c332f>
    <TaxCatchAll xmlns="c1e91e9f-4f5e-4e15-912a-87ce72847b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59CBE599AC8E40A3F3235BBD8A56E7" ma:contentTypeVersion="20" ma:contentTypeDescription="Create a new document." ma:contentTypeScope="" ma:versionID="a9a41d0825b6c935b856de63cf264af7">
  <xsd:schema xmlns:xsd="http://www.w3.org/2001/XMLSchema" xmlns:xs="http://www.w3.org/2001/XMLSchema" xmlns:p="http://schemas.microsoft.com/office/2006/metadata/properties" xmlns:ns1="http://schemas.microsoft.com/sharepoint/v3" xmlns:ns2="75997044-e0bf-412f-b8cb-af7dfb1b8eab" xmlns:ns3="c1e91e9f-4f5e-4e15-912a-87ce72847b50" targetNamespace="http://schemas.microsoft.com/office/2006/metadata/properties" ma:root="true" ma:fieldsID="97e2058e4831dc53c30db58881bd9ac5" ns1:_="" ns2:_="" ns3:_="">
    <xsd:import namespace="http://schemas.microsoft.com/sharepoint/v3"/>
    <xsd:import namespace="75997044-e0bf-412f-b8cb-af7dfb1b8eab"/>
    <xsd:import namespace="c1e91e9f-4f5e-4e15-912a-87ce72847b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97044-e0bf-412f-b8cb-af7dfb1b8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b0fab10-dd6e-4ca9-92b2-619d453251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91e9f-4f5e-4e15-912a-87ce72847b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948e950-d7f0-43b8-b797-4d82d5081898}" ma:internalName="TaxCatchAll" ma:showField="CatchAllData" ma:web="c1e91e9f-4f5e-4e15-912a-87ce72847b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131E8-66D6-4FD1-8882-89CEF0DCBEA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997044-e0bf-412f-b8cb-af7dfb1b8eab"/>
    <ds:schemaRef ds:uri="c1e91e9f-4f5e-4e15-912a-87ce72847b50"/>
  </ds:schemaRefs>
</ds:datastoreItem>
</file>

<file path=customXml/itemProps2.xml><?xml version="1.0" encoding="utf-8"?>
<ds:datastoreItem xmlns:ds="http://schemas.openxmlformats.org/officeDocument/2006/customXml" ds:itemID="{2471B514-44FD-4A25-819B-C114E7642D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A4F887-331F-4D59-BE5F-565399721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997044-e0bf-412f-b8cb-af7dfb1b8eab"/>
    <ds:schemaRef ds:uri="c1e91e9f-4f5e-4e15-912a-87ce72847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Delegates</vt:lpstr>
      <vt:lpstr>Sheet2</vt:lpstr>
      <vt:lpstr>Sheet3</vt:lpstr>
      <vt:lpstr>Sheet4</vt:lpstr>
      <vt:lpstr>Membership</vt:lpstr>
      <vt:lpstr>No</vt:lpstr>
      <vt:lpstr>Precongress</vt:lpstr>
      <vt:lpstr>Social</vt:lpstr>
      <vt:lpstr>Yes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Hall</dc:creator>
  <cp:keywords/>
  <dc:description/>
  <cp:lastModifiedBy>Uloaku Ikegwu</cp:lastModifiedBy>
  <cp:revision/>
  <dcterms:created xsi:type="dcterms:W3CDTF">2023-10-29T17:36:22Z</dcterms:created>
  <dcterms:modified xsi:type="dcterms:W3CDTF">2025-03-17T11:54:29Z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0x010100BF59CBE599AC8E40A3F3235BBD8A56E7</vt:lpwstr>
  </property>
  <property fmtid="{D5CDD505-2E9C-101B-9397-08002B2CF9AE}" pid="3" name="MediaServiceImageTags">
    <vt:lpwstr/>
  </property>
</Properties>
</file>